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Cadre stratégique" sheetId="2" state="visible" r:id="rId4"/>
    <sheet name="Calendrier" sheetId="3" state="visible" r:id="rId5"/>
    <sheet name="Vue mensuelle" sheetId="4" state="visible" r:id="rId6"/>
    <sheet name="Synthèse" sheetId="5" state="visible" r:id="rId7"/>
    <sheet name="Idées" sheetId="6" state="visible" r:id="rId8"/>
    <sheet name="Dates clés" sheetId="7" state="visible" r:id="rId9"/>
    <sheet name="Paramètres" sheetId="8" state="visible" r:id="rId10"/>
    <sheet name="Exemple rempli" sheetId="9" state="visible" r:id="rId11"/>
  </sheets>
  <definedNames>
    <definedName function="false" hidden="false" localSheetId="2" name="_xlnm.Print_Titles" vbProcedure="false">Calendrier!$4:$5</definedName>
    <definedName function="false" hidden="true" localSheetId="2" name="_xlnm._FilterDatabase" vbProcedure="false">Calendrier!$A$5:$Z$205</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B5" authorId="0">
      <text>
        <r>
          <rPr>
            <sz val="10"/>
            <rFont val="Arial"/>
            <family val="2"/>
          </rPr>
          <t xml:space="preserve">Date prévue de mise en ligne. Format jj/mm/aaaa.</t>
        </r>
      </text>
    </comment>
    <comment ref="G5" authorId="0">
      <text>
        <r>
          <rPr>
            <sz val="10"/>
            <rFont val="Arial"/>
            <family val="2"/>
          </rPr>
          <t xml:space="preserve">Le sujet en quelques mots : de quoi parle ce contenu ?</t>
        </r>
      </text>
    </comment>
    <comment ref="J5" authorId="0">
      <text>
        <r>
          <rPr>
            <sz val="10"/>
            <rFont val="Arial"/>
            <family val="2"/>
          </rPr>
          <t xml:space="preserve">Un seul objectif par publication. Voir les définitions dans l'onglet Paramètres.</t>
        </r>
      </text>
    </comment>
    <comment ref="L5" authorId="0">
      <text>
        <r>
          <rPr>
            <sz val="10"/>
            <rFont val="Arial"/>
            <family val="2"/>
          </rPr>
          <t xml:space="preserve">La première phrase ou le premier visuel qui doit retenir l'attention.</t>
        </r>
      </text>
    </comment>
    <comment ref="M5" authorId="0">
      <text>
        <r>
          <rPr>
            <sz val="10"/>
            <rFont val="Arial"/>
            <family val="2"/>
          </rPr>
          <t xml:space="preserve">Ce que la personne doit retenir en une phrase.</t>
        </r>
      </text>
    </comment>
    <comment ref="N5" authorId="0">
      <text>
        <r>
          <rPr>
            <sz val="10"/>
            <rFont val="Arial"/>
            <family val="2"/>
          </rPr>
          <t xml:space="preserve">Une seule action demandée (écrire, enregistrer, s'inscrire, demander un devis). Elle doit correspondre à l'objectif.</t>
        </r>
      </text>
    </comment>
    <comment ref="U5" authorId="0">
      <text>
        <r>
          <rPr>
            <sz val="10"/>
            <rFont val="Arial"/>
            <family val="2"/>
          </rPr>
          <t xml:space="preserve">Choisissez une définition unique (vues, personnes touchées, ouvertures) et gardez-la pour toutes les lignes d'une même plateforme.</t>
        </r>
      </text>
    </comment>
    <comment ref="V5" authorId="0">
      <text>
        <r>
          <rPr>
            <sz val="10"/>
            <rFont val="Arial"/>
            <family val="2"/>
          </rPr>
          <t xml:space="preserve">Somme de vos interactions (réactions, commentaires, partages, enregistrements ou clics). Même définition d'une ligne à l'autre.</t>
        </r>
      </text>
    </comment>
    <comment ref="X5" authorId="0">
      <text>
        <r>
          <rPr>
            <sz val="10"/>
            <rFont val="Arial"/>
            <family val="2"/>
          </rPr>
          <t xml:space="preserve">Clics vers votre lien ou messages privés reçus grâce à cette publication.</t>
        </r>
      </text>
    </comment>
    <comment ref="Y5" authorId="0">
      <text>
        <r>
          <rPr>
            <sz val="10"/>
            <rFont val="Arial"/>
            <family val="2"/>
          </rPr>
          <t xml:space="preserve">Nombre de personnes ayant exprimé un besoin après ce contenu (message, demande de devis, appel).</t>
        </r>
      </text>
    </comment>
  </commentList>
</comments>
</file>

<file path=xl/sharedStrings.xml><?xml version="1.0" encoding="utf-8"?>
<sst xmlns="http://schemas.openxmlformats.org/spreadsheetml/2006/main" count="455" uniqueCount="312">
  <si>
    <t xml:space="preserve">Modèle : Calendrier éditorial</t>
  </si>
  <si>
    <t xml:space="preserve">Planifiez chaque publication par date, plateforme, sujet, format et objectif, puis vérifiez que le plan sert bien votre objectif commercial.</t>
  </si>
  <si>
    <t xml:space="preserve">Avant de commencer</t>
  </si>
  <si>
    <t xml:space="preserve">Un calendrier éditorial organise la diffusion. Il ne corrige ni une offre floue, ni une cible mal définie, ni l'absence de point de conversion. Si vous ne pouvez pas remplir le bloc A du Cadre stratégique, commencez par là : publier plus ne réglera pas le problème.</t>
  </si>
  <si>
    <t xml:space="preserve">Comment l'utiliser (environ 60 minutes la première fois)</t>
  </si>
  <si>
    <t xml:space="preserve">1. Paramètres : adaptez vos listes (plateformes, formats, piliers, cibles, responsables). Elles alimentent tous les menus déroulants.</t>
  </si>
  <si>
    <t xml:space="preserve">2. Cadre stratégique : renseignez l'objectif business, la cible, l'action attendue, le rôle et la cadence de chaque plateforme, puis la répartition cible des contenus. Ce sont vos décisions, pas des normes.</t>
  </si>
  <si>
    <t xml:space="preserve">3. Banque d'idées et Dates clés : notez vos idées de sujets et les échéances autour desquelles planifier (lancements, promotions, événements, saisonnalité).</t>
  </si>
  <si>
    <t xml:space="preserve">4. Calendrier : une ligne par publication. Remplissez les colonnes blanches ; les colonnes grises se calculent. Placez d'abord les dates clés, puis complétez avec vos idées.</t>
  </si>
  <si>
    <t xml:space="preserve">5. Après publication : saisissez les résultats (colonnes U à Y) et l'enseignement à retenir. Consultez la Vue mensuelle pour repérer les jours vides ou surchargés, et la Synthèse pour comparer le plan au cadre.</t>
  </si>
  <si>
    <t xml:space="preserve">Légende</t>
  </si>
  <si>
    <t xml:space="preserve">Cellule jaune : à remplir (Cadre stratégique, Paramètres, sélecteur de mois de la Vue mensuelle).</t>
  </si>
  <si>
    <t xml:space="preserve">Cellule ou colonne grise : calculée automatiquement, ne pas écraser.</t>
  </si>
  <si>
    <t xml:space="preserve">Colonne blanche du Calendrier : à remplir (menu déroulant quand une liste existe).</t>
  </si>
  <si>
    <t xml:space="preserve">Rythme de mise à jour</t>
  </si>
  <si>
    <t xml:space="preserve">Chaque semaine (20 minutes) : mettre à jour les statuts, saisir les résultats des publications de la semaine, compléter la semaine suivante.</t>
  </si>
  <si>
    <t xml:space="preserve">Chaque mois (45 minutes) : lire la Synthèse, comparer au cadre, décider de continuer, d'ajuster ou d'arrêter un type de contenu, puis planifier le mois suivant.</t>
  </si>
  <si>
    <t xml:space="preserve">Règle de décision à fixer : ne jugez pas un format ou un canal sur quelques publications isolées. Attendez plusieurs publications comparables (même format, même objectif, même canal).</t>
  </si>
  <si>
    <t xml:space="preserve">Contrôle : le modèle est-il bien rempli ?</t>
  </si>
  <si>
    <t xml:space="preserve">☐  Chaque publication a un seul objectif et une seule action attendue.</t>
  </si>
  <si>
    <t xml:space="preserve">☐  Chaque publication « Génération de prospects » ou « Conversion » renvoie à un point de conversion qui existe (message, formulaire, page, téléphone).</t>
  </si>
  <si>
    <t xml:space="preserve">☐  La colonne Contrôle du Calendrier n'affiche ni « À compléter » ni « En retard ».</t>
  </si>
  <si>
    <t xml:space="preserve">☐  Les parts cibles des piliers et des objectifs totalisent 100 % dans le Cadre stratégique.</t>
  </si>
  <si>
    <t xml:space="preserve">☐  Les publications terminées ont leurs résultats saisis avec la même définition de « portée » et d'« interactions » d'une ligne à l'autre.</t>
  </si>
  <si>
    <t xml:space="preserve">☐  La cadence prévue est tenable avec le temps réellement disponible (création comprise, pas seulement publication).</t>
  </si>
  <si>
    <t xml:space="preserve">Contrôle avant de publier un contenu</t>
  </si>
  <si>
    <t xml:space="preserve">☐  Le sujet répond à une question ou à un besoin de la cible.</t>
  </si>
  <si>
    <t xml:space="preserve">☐  L'accroche est compréhensible sans contexte.</t>
  </si>
  <si>
    <t xml:space="preserve">☐  Le format est adapté à la plateforme (dimensions, durée, longueur du texte).</t>
  </si>
  <si>
    <t xml:space="preserve">☐  L'appel à l'action est unique et le lien ou le contact indiqué fonctionne.</t>
  </si>
  <si>
    <t xml:space="preserve">☐  Les informations (prix, dates, disponibilités, noms) ont été relues.</t>
  </si>
  <si>
    <t xml:space="preserve">☐  Les droits sont vérifiés (images, musique, témoignages, personnes visibles).</t>
  </si>
  <si>
    <t xml:space="preserve">☐  La validation éventuelle a été obtenue avant la date de publication.</t>
  </si>
  <si>
    <t xml:space="preserve">☐  Le lien de la publication sera noté dans le Calendrier après diffusion.</t>
  </si>
  <si>
    <t xml:space="preserve">Limites à connaître</t>
  </si>
  <si>
    <t xml:space="preserve">Il n'existe pas de jour ni d'heure de publication universels : ils dépendent de votre cible et de la plateforme. Testez et comparez avec vos propres résultats.</t>
  </si>
  <si>
    <t xml:space="preserve">Les parts cibles et les cadences sont des points de départ à ajuster, pas des références du marché.</t>
  </si>
  <si>
    <t xml:space="preserve">Les statistiques des plateformes n'ont pas toutes la même définition : gardez une règle unique pour la portée et les interactions, sinon les comparaisons sont faussées.</t>
  </si>
  <si>
    <t xml:space="preserve">L'onglet « Exemple rempli » est un cas fictif : utilisez-le pour comprendre le format des données, pas comme modèle de contenu.</t>
  </si>
  <si>
    <t xml:space="preserve">Cadre stratégique</t>
  </si>
  <si>
    <t xml:space="preserve">À renseigner une fois, avant de planifier. Il relie chaque publication à un objectif business. Cellules jaunes : à remplir.</t>
  </si>
  <si>
    <t xml:space="preserve">A. Ancrage business</t>
  </si>
  <si>
    <t xml:space="preserve">Objectif business à 90 jours (chiffré)</t>
  </si>
  <si>
    <t xml:space="preserve">Nombre de demandes, de ventes ou de rendez-vous, avec une échéance. Sans chiffre, les contenus ne peuvent pas être jugés.</t>
  </si>
  <si>
    <t xml:space="preserve">Cible principale</t>
  </si>
  <si>
    <t xml:space="preserve">Qui exactement : un secteur, une situation, un besoin. Si la réponse est « tout le monde », le calendrier sera dispersé.</t>
  </si>
  <si>
    <t xml:space="preserve">Proposition de valeur en une phrase</t>
  </si>
  <si>
    <t xml:space="preserve">Doit être compréhensible par une personne extérieure à l'entreprise.</t>
  </si>
  <si>
    <t xml:space="preserve">Action principale attendue du lecteur</t>
  </si>
  <si>
    <t xml:space="preserve">Écrire un message, demander un devis, s'inscrire, acheter, venir sur place. Une seule action principale.</t>
  </si>
  <si>
    <t xml:space="preserve">Où cette action se réalise (point de conversion)</t>
  </si>
  <si>
    <t xml:space="preserve">Message privé, formulaire, téléphone, page de vente, boutique. Sans point de conversion, ne planifiez pas encore d'objectif « Génération de prospects ».</t>
  </si>
  <si>
    <t xml:space="preserve">Comment le résultat est suivi</t>
  </si>
  <si>
    <t xml:space="preserve">Où notez-vous les demandes reçues et leur provenance ? (tableau, carnet, outil de suivi)</t>
  </si>
  <si>
    <t xml:space="preserve">B. Rôle et cadence par plateforme (laissez la cadence vide pour un canal non utilisé)</t>
  </si>
  <si>
    <t xml:space="preserve">Plateforme</t>
  </si>
  <si>
    <t xml:space="preserve">Rôle principal du canal</t>
  </si>
  <si>
    <t xml:space="preserve">Cadence cible (publications par semaine)</t>
  </si>
  <si>
    <t xml:space="preserve">Créneaux privilégiés</t>
  </si>
  <si>
    <t xml:space="preserve">Pourquoi ce canal (où se trouve votre cible ?)</t>
  </si>
  <si>
    <t xml:space="preserve">C. Piliers de contenu et part cible (total : 100 %)</t>
  </si>
  <si>
    <t xml:space="preserve">Pilier</t>
  </si>
  <si>
    <t xml:space="preserve">Ce qu'il apporte au lecteur</t>
  </si>
  <si>
    <t xml:space="preserve">Part cible</t>
  </si>
  <si>
    <t xml:space="preserve">Objectif dominant</t>
  </si>
  <si>
    <t xml:space="preserve">Exemples de sujets</t>
  </si>
  <si>
    <t xml:space="preserve">Total</t>
  </si>
  <si>
    <t xml:space="preserve">D. Répartition cible par objectif (total : 100 %)</t>
  </si>
  <si>
    <t xml:space="preserve">Objectif</t>
  </si>
  <si>
    <t xml:space="preserve">Ce que cela signifie</t>
  </si>
  <si>
    <t xml:space="preserve">Indicateur principal</t>
  </si>
  <si>
    <t xml:space="preserve">Remarque</t>
  </si>
  <si>
    <t xml:space="preserve">Les cadences et les parts cibles sont vos décisions, pas des normes du marché. Un compte sans audience commencera plutôt par la visibilité et l'acquisition ; un lancement d'offre justifiera davantage de conversion.</t>
  </si>
  <si>
    <t xml:space="preserve">Ne planifiez pas de contenus de conversion si l'offre, le prix ou le point de conversion ne sont pas prêts : le problème ne viendra pas du calendrier.</t>
  </si>
  <si>
    <t xml:space="preserve">Calendrier éditorial</t>
  </si>
  <si>
    <t xml:space="preserve">Une ligne = une publication. Remplissez les colonnes blanches ; les colonnes grises se calculent. Les listes se choisissent dans les menus déroulants (onglet Paramètres).</t>
  </si>
  <si>
    <t xml:space="preserve">Champs obligatoires pour que le Contrôle affiche « OK » : date, plateforme, sujet, format, objectif, appel à l'action, statut. Exemple complet dans l'onglet « Exemple rempli ».</t>
  </si>
  <si>
    <t xml:space="preserve">QUAND</t>
  </si>
  <si>
    <t xml:space="preserve">QUOI, OÙ ET POURQUOI</t>
  </si>
  <si>
    <t xml:space="preserve">MESSAGE</t>
  </si>
  <si>
    <t xml:space="preserve">PRODUCTION ET PUBLICATION</t>
  </si>
  <si>
    <t xml:space="preserve">RÉSULTATS (APRÈS PUBLICATION)</t>
  </si>
  <si>
    <t xml:space="preserve">N°</t>
  </si>
  <si>
    <t xml:space="preserve">Date de publication</t>
  </si>
  <si>
    <t xml:space="preserve">Jour</t>
  </si>
  <si>
    <t xml:space="preserve">Sem.</t>
  </si>
  <si>
    <t xml:space="preserve">Heure</t>
  </si>
  <si>
    <t xml:space="preserve">Sujet / titre</t>
  </si>
  <si>
    <t xml:space="preserve">Format</t>
  </si>
  <si>
    <t xml:space="preserve">Pilier de contenu</t>
  </si>
  <si>
    <t xml:space="preserve">Cible visée</t>
  </si>
  <si>
    <t xml:space="preserve">Accroche</t>
  </si>
  <si>
    <t xml:space="preserve">Message clé</t>
  </si>
  <si>
    <t xml:space="preserve">Appel à l'action</t>
  </si>
  <si>
    <t xml:space="preserve">Responsable</t>
  </si>
  <si>
    <t xml:space="preserve">Validation avant le</t>
  </si>
  <si>
    <t xml:space="preserve">Statut</t>
  </si>
  <si>
    <t xml:space="preserve">Lien du contenu (visuel, fichier)</t>
  </si>
  <si>
    <t xml:space="preserve">Lien de la publication</t>
  </si>
  <si>
    <t xml:space="preserve">Contrôle</t>
  </si>
  <si>
    <t xml:space="preserve">Portée (vues, ouvertures)</t>
  </si>
  <si>
    <t xml:space="preserve">Interactions</t>
  </si>
  <si>
    <t xml:space="preserve">Taux d'interaction</t>
  </si>
  <si>
    <t xml:space="preserve">Clics ou messages reçus</t>
  </si>
  <si>
    <t xml:space="preserve">Prospects générés</t>
  </si>
  <si>
    <t xml:space="preserve">Enseignement à retenir</t>
  </si>
  <si>
    <t xml:space="preserve">Vue mensuelle</t>
  </si>
  <si>
    <t xml:space="preserve">Repérez d'un coup d'œil les jours chargés et les jours vides. Chaque case affiche le jour, puis les plateformes (3 premières lettres) ayant une publication prévue.</t>
  </si>
  <si>
    <t xml:space="preserve">Mois à afficher :</t>
  </si>
  <si>
    <t xml:space="preserve">Pour changer de mois, tapez le 1er jour du mois voulu (ex. 01/11/2026).</t>
  </si>
  <si>
    <t xml:space="preserve">Lundi</t>
  </si>
  <si>
    <t xml:space="preserve">Mardi</t>
  </si>
  <si>
    <t xml:space="preserve">Mercredi</t>
  </si>
  <si>
    <t xml:space="preserve">Jeudi</t>
  </si>
  <si>
    <t xml:space="preserve">Vendredi</t>
  </si>
  <si>
    <t xml:space="preserve">Samedi</t>
  </si>
  <si>
    <t xml:space="preserve">Dimanche</t>
  </si>
  <si>
    <t xml:space="preserve">Lecture : case verte = au moins une publication prévue ce jour-là (les publications annulées comptent aussi : vérifiez le statut dans le Calendrier). Bordure rouge = aujourd'hui.</t>
  </si>
  <si>
    <t xml:space="preserve">Questions à se poser : y a-t-il des semaines sans aucune publication ? Des jours où tout se concentre ? Les temps forts (dates clés) sont-ils couverts et préparés en avance ?</t>
  </si>
  <si>
    <t xml:space="preserve">Synthèse du mois</t>
  </si>
  <si>
    <t xml:space="preserve">Compare votre plan au cadre stratégique et regroupe les résultats. Les formules se mettent à jour à partir du Calendrier.</t>
  </si>
  <si>
    <t xml:space="preserve">Mois analysé :</t>
  </si>
  <si>
    <t xml:space="preserve">Pour changer de mois : onglet Vue mensuelle, cellule C3.</t>
  </si>
  <si>
    <t xml:space="preserve">1. Avancement du mois par statut</t>
  </si>
  <si>
    <t xml:space="preserve">Combien de contenus sont à chaque étape ? Beaucoup de contenus « Idée » ou « À rédiger » à l'approche des dates signalent un retard de production.</t>
  </si>
  <si>
    <t xml:space="preserve">Nombre</t>
  </si>
  <si>
    <t xml:space="preserve">Part</t>
  </si>
  <si>
    <t xml:space="preserve">Total des lignes datées du mois</t>
  </si>
  <si>
    <t xml:space="preserve">2. Cadence par plateforme</t>
  </si>
  <si>
    <t xml:space="preserve">Un écart négatif n'est pas un défaut en soi : vérifiez d'abord que la cadence cible est réaliste avec votre temps réel (création comprise).</t>
  </si>
  <si>
    <t xml:space="preserve">Prévues (hors annulées)</t>
  </si>
  <si>
    <t xml:space="preserve">Cible du mois</t>
  </si>
  <si>
    <t xml:space="preserve">Écart</t>
  </si>
  <si>
    <t xml:space="preserve">Publiées</t>
  </si>
  <si>
    <t xml:space="preserve">3. Répartition par pilier de contenu</t>
  </si>
  <si>
    <t xml:space="preserve">Comparez la part réelle à la part cible du Cadre stratégique. Un pilier absent du calendrier ne peut pas produire de résultats.</t>
  </si>
  <si>
    <t xml:space="preserve">Prévues</t>
  </si>
  <si>
    <t xml:space="preserve">Part réelle</t>
  </si>
  <si>
    <t xml:space="preserve">Écart (points)</t>
  </si>
  <si>
    <t xml:space="preserve">Non renseigné</t>
  </si>
  <si>
    <t xml:space="preserve">4. Répartition par objectif</t>
  </si>
  <si>
    <t xml:space="preserve">Trop de contenus « Visibilité » sans contenus de génération de prospects ou de conversion : l'audience peut grandir sans effet sur les ventes.</t>
  </si>
  <si>
    <t xml:space="preserve">5. Résultats des contenus publiés dans le mois</t>
  </si>
  <si>
    <t xml:space="preserve">Le taux d'interaction n'est comparable qu'entre contenus mesurés de la même façon. Ne jugez pas un canal ou un format sur quelques publications isolées.</t>
  </si>
  <si>
    <t xml:space="preserve">Portée totale</t>
  </si>
  <si>
    <t xml:space="preserve">6. Contrôles automatiques (tous les mois)</t>
  </si>
  <si>
    <t xml:space="preserve">Résultat</t>
  </si>
  <si>
    <t xml:space="preserve">Que faire</t>
  </si>
  <si>
    <t xml:space="preserve">Lignes à compléter</t>
  </si>
  <si>
    <t xml:space="preserve">Renseigner les champs obligatoires (colonne Contrôle du Calendrier).</t>
  </si>
  <si>
    <t xml:space="preserve">Publications en retard</t>
  </si>
  <si>
    <t xml:space="preserve">Mettre à jour le statut, ou reporter/annuler la publication.</t>
  </si>
  <si>
    <t xml:space="preserve">Publiées sans lien de publication</t>
  </si>
  <si>
    <t xml:space="preserve">Ajouter le lien pour retrouver le contenu et ses résultats.</t>
  </si>
  <si>
    <t xml:space="preserve">Publiées sans résultats saisis</t>
  </si>
  <si>
    <t xml:space="preserve">Saisir la portée et les interactions dans la colonne des résultats.</t>
  </si>
  <si>
    <t xml:space="preserve">Total des parts cibles des piliers</t>
  </si>
  <si>
    <t xml:space="preserve">Le total doit faire 100 % dans le Cadre stratégique.</t>
  </si>
  <si>
    <t xml:space="preserve">Total des parts cibles des objectifs</t>
  </si>
  <si>
    <t xml:space="preserve">Banque d'idées</t>
  </si>
  <si>
    <t xml:space="preserve">Sources d'idées utiles : questions posées par des clients, objections rencontrées, projets réalisés, erreurs fréquentes constatées, résultats des contenus précédents.</t>
  </si>
  <si>
    <t xml:space="preserve">Date d'ajout</t>
  </si>
  <si>
    <t xml:space="preserve">Idée / sujet</t>
  </si>
  <si>
    <t xml:space="preserve">Format envisagé</t>
  </si>
  <si>
    <t xml:space="preserve">Priorité</t>
  </si>
  <si>
    <t xml:space="preserve">Source de l'idée</t>
  </si>
  <si>
    <t xml:space="preserve">Ajoutée au Calendrier ?</t>
  </si>
  <si>
    <t xml:space="preserve">Dates clés</t>
  </si>
  <si>
    <t xml:space="preserve">Listez les échéances autour desquelles planifier : lancements, promotions, événements, saisonnalité, fêtes, échéances internes. Préparez le contenu avant la date, pas le jour même.</t>
  </si>
  <si>
    <t xml:space="preserve">Date</t>
  </si>
  <si>
    <t xml:space="preserve">Événement ou échéance</t>
  </si>
  <si>
    <t xml:space="preserve">Type</t>
  </si>
  <si>
    <t xml:space="preserve">Contenu à prévoir</t>
  </si>
  <si>
    <t xml:space="preserve">Préparer avant le</t>
  </si>
  <si>
    <t xml:space="preserve">Ajouté au Calendrier ?</t>
  </si>
  <si>
    <t xml:space="preserve">Paramètres</t>
  </si>
  <si>
    <t xml:space="preserve">Vos listes. Modifiez, ajoutez ou supprimez : elles alimentent tous les menus déroulants du modèle. Une valeur par ligne, sans ligne vide au milieu.</t>
  </si>
  <si>
    <t xml:space="preserve">Plateformes</t>
  </si>
  <si>
    <t xml:space="preserve">Formats</t>
  </si>
  <si>
    <t xml:space="preserve">Piliers de contenu</t>
  </si>
  <si>
    <t xml:space="preserve">Cibles (segments)</t>
  </si>
  <si>
    <t xml:space="preserve">Responsables</t>
  </si>
  <si>
    <t xml:space="preserve">Statuts</t>
  </si>
  <si>
    <t xml:space="preserve">Objectifs</t>
  </si>
  <si>
    <t xml:space="preserve">Indicateur principal à suivre (exemples)</t>
  </si>
  <si>
    <t xml:space="preserve">Facebook</t>
  </si>
  <si>
    <t xml:space="preserve">Post image</t>
  </si>
  <si>
    <t xml:space="preserve">Éducation</t>
  </si>
  <si>
    <t xml:space="preserve">Prospects</t>
  </si>
  <si>
    <t xml:space="preserve">Moi</t>
  </si>
  <si>
    <t xml:space="preserve">Idée</t>
  </si>
  <si>
    <t xml:space="preserve">Visibilité</t>
  </si>
  <si>
    <t xml:space="preserve">Faire connaître à des personnes qui ne vous connaissent pas encore</t>
  </si>
  <si>
    <t xml:space="preserve">Portée, vues, personnes touchées</t>
  </si>
  <si>
    <t xml:space="preserve">Instagram</t>
  </si>
  <si>
    <t xml:space="preserve">Carrousel</t>
  </si>
  <si>
    <t xml:space="preserve">Preuve</t>
  </si>
  <si>
    <t xml:space="preserve">Clients actuels</t>
  </si>
  <si>
    <t xml:space="preserve">Équipe</t>
  </si>
  <si>
    <t xml:space="preserve">À rédiger</t>
  </si>
  <si>
    <t xml:space="preserve">Engagement</t>
  </si>
  <si>
    <t xml:space="preserve">Provoquer une réaction qui montre un intérêt réel</t>
  </si>
  <si>
    <t xml:space="preserve">Enregistrements, partages, commentaires, réponses</t>
  </si>
  <si>
    <t xml:space="preserve">LinkedIn</t>
  </si>
  <si>
    <t xml:space="preserve">Vidéo courte</t>
  </si>
  <si>
    <t xml:space="preserve">Offre</t>
  </si>
  <si>
    <t xml:space="preserve">Partenaires / prescripteurs</t>
  </si>
  <si>
    <t xml:space="preserve">Prestataire</t>
  </si>
  <si>
    <t xml:space="preserve">En création</t>
  </si>
  <si>
    <t xml:space="preserve">Acquisition</t>
  </si>
  <si>
    <t xml:space="preserve">Amener une audience vers vos canaux</t>
  </si>
  <si>
    <t xml:space="preserve">Nouveaux abonnés, visites, inscriptions à la newsletter</t>
  </si>
  <si>
    <t xml:space="preserve">TikTok</t>
  </si>
  <si>
    <t xml:space="preserve">Vidéo longue</t>
  </si>
  <si>
    <t xml:space="preserve">Relation</t>
  </si>
  <si>
    <t xml:space="preserve">En validation</t>
  </si>
  <si>
    <t xml:space="preserve">Génération de prospects</t>
  </si>
  <si>
    <t xml:space="preserve">Obtenir le contact d'une personne qui exprime un besoin</t>
  </si>
  <si>
    <t xml:space="preserve">Messages reçus, demandes de devis, formulaires, appels</t>
  </si>
  <si>
    <t xml:space="preserve">YouTube</t>
  </si>
  <si>
    <t xml:space="preserve">Story / statut</t>
  </si>
  <si>
    <t xml:space="preserve">Prêt</t>
  </si>
  <si>
    <t xml:space="preserve">Conversion</t>
  </si>
  <si>
    <t xml:space="preserve">Transformer un prospect en client</t>
  </si>
  <si>
    <t xml:space="preserve">Devis acceptés, ventes attribuées, réservations</t>
  </si>
  <si>
    <t xml:space="preserve">WhatsApp Business</t>
  </si>
  <si>
    <t xml:space="preserve">Publication texte</t>
  </si>
  <si>
    <t xml:space="preserve">Planifié</t>
  </si>
  <si>
    <t xml:space="preserve">Fidélisation</t>
  </si>
  <si>
    <t xml:space="preserve">Faire revenir ou faire recommander un client existant</t>
  </si>
  <si>
    <t xml:space="preserve">Réachats, avis, recommandations, réponses de clients</t>
  </si>
  <si>
    <t xml:space="preserve">Site web / blog</t>
  </si>
  <si>
    <t xml:space="preserve">Article</t>
  </si>
  <si>
    <t xml:space="preserve">Publié</t>
  </si>
  <si>
    <t xml:space="preserve">Newsletter</t>
  </si>
  <si>
    <t xml:space="preserve">Reporté</t>
  </si>
  <si>
    <t xml:space="preserve">Live</t>
  </si>
  <si>
    <t xml:space="preserve">Annulé</t>
  </si>
  <si>
    <t xml:space="preserve">Infographie</t>
  </si>
  <si>
    <t xml:space="preserve">Astuce : distinguez bien les objectifs. La visibilité, l'engagement et la génération de prospects ne se mesurent pas avec les mêmes indicateurs.</t>
  </si>
  <si>
    <t xml:space="preserve">Les valeurs de départ sont des propositions génériques : remplacez-les par les vôtres. Les listes pour les statuts et objectifs sont utilisées par les formules de la Synthèse.</t>
  </si>
  <si>
    <t xml:space="preserve">Exemple rempli (cas fictif)</t>
  </si>
  <si>
    <t xml:space="preserve">Données inventées pour montrer comment remplir le Calendrier. Ne les copiez pas : adaptez la logique à votre activité.</t>
  </si>
  <si>
    <t xml:space="preserve">Entreprise (fictive)</t>
  </si>
  <si>
    <t xml:space="preserve">Atelier de menuiserie sur mesure de 3 personnes, cuisines et dressings pour particuliers</t>
  </si>
  <si>
    <t xml:space="preserve">Objectif business à 90 jours</t>
  </si>
  <si>
    <t xml:space="preserve">Obtenir 24 demandes de devis</t>
  </si>
  <si>
    <t xml:space="preserve">Propriétaires qui rénovent leur logement</t>
  </si>
  <si>
    <t xml:space="preserve">Action principale attendue</t>
  </si>
  <si>
    <t xml:space="preserve">Envoyer un message avec les dimensions de la pièce, via Facebook ou Instagram</t>
  </si>
  <si>
    <t xml:space="preserve">Cuisine en chêne : de la mesure à la pose en 3 semaines</t>
  </si>
  <si>
    <t xml:space="preserve">Propriétaires en rénovation</t>
  </si>
  <si>
    <t xml:space="preserve">Avant / après d'une cuisine de 9 m²</t>
  </si>
  <si>
    <t xml:space="preserve">Un projet sur mesure suit un déroulé clair et daté</t>
  </si>
  <si>
    <t xml:space="preserve">Envoyez-nous vos dimensions par message pour un premier avis</t>
  </si>
  <si>
    <t xml:space="preserve">Dossier/Carrousel_cuisine_chene</t>
  </si>
  <si>
    <t xml:space="preserve">[lien de la publication]</t>
  </si>
  <si>
    <t xml:space="preserve">OK</t>
  </si>
  <si>
    <t xml:space="preserve">Les avant / après attirent des messages : à répéter.</t>
  </si>
  <si>
    <t xml:space="preserve">3 erreurs à éviter avant de commander un dressing</t>
  </si>
  <si>
    <t xml:space="preserve">Vous mesurez votre pièce avant de choisir ? Attention à ces 3 points</t>
  </si>
  <si>
    <t xml:space="preserve">Une erreur de mesure coûte cher à corriger</t>
  </si>
  <si>
    <t xml:space="preserve">Enregistrez ce post pour votre projet</t>
  </si>
  <si>
    <t xml:space="preserve">Dossier/Carrousel_erreurs</t>
  </si>
  <si>
    <t xml:space="preserve">Beaucoup d'enregistrements, aucune demande : ajouter un appel vers le message privé.</t>
  </si>
  <si>
    <t xml:space="preserve">Ce qu'il faut savoir pour obtenir un devis précis</t>
  </si>
  <si>
    <t xml:space="preserve">Pour un devis fiable, 4 informations suffisent</t>
  </si>
  <si>
    <t xml:space="preserve">Un devis précis demande peu d'informations au départ</t>
  </si>
  <si>
    <t xml:space="preserve">Écrivez-nous : pièce, dimensions, budget, délai</t>
  </si>
  <si>
    <t xml:space="preserve">Le message est simple et actionnable : à garder.</t>
  </si>
  <si>
    <t xml:space="preserve">Atelier : découpe et assemblage d'un plan de travail</t>
  </si>
  <si>
    <t xml:space="preserve">Ce plan de travail est né d'une seule planche</t>
  </si>
  <si>
    <t xml:space="preserve">Un savoir-faire artisanal visible</t>
  </si>
  <si>
    <t xml:space="preserve">Suivez l'atelier pour voir la pose</t>
  </si>
  <si>
    <t xml:space="preserve">Dossier/Video_plan_travail</t>
  </si>
  <si>
    <t xml:space="preserve">Bonne portée, peu d'action : format de visibilité, à ne pas juger sur les demandes.</t>
  </si>
  <si>
    <t xml:space="preserve">Avis d'un couple sur son dressing (accord obtenu)</t>
  </si>
  <si>
    <t xml:space="preserve">« Livré à la date annoncée »</t>
  </si>
  <si>
    <t xml:space="preserve">Des clients satisfaits confirment le respect des délais</t>
  </si>
  <si>
    <t xml:space="preserve">Demandez un devis en message privé</t>
  </si>
  <si>
    <t xml:space="preserve">Dossier/Avis_dressing</t>
  </si>
  <si>
    <t xml:space="preserve">Un témoignage génère des demandes avec peu de portée : à répéter.</t>
  </si>
  <si>
    <t xml:space="preserve">Créneaux disponibles pour les fabrications d'octobre</t>
  </si>
  <si>
    <t xml:space="preserve">Il reste des créneaux de fabrication en octobre</t>
  </si>
  <si>
    <t xml:space="preserve">Réserver tôt permet de choisir sa date de pose</t>
  </si>
  <si>
    <t xml:space="preserve">Répondez à cet e-mail pour réserver</t>
  </si>
  <si>
    <t xml:space="preserve">Dossier/Newsletter_aout</t>
  </si>
  <si>
    <t xml:space="preserve">Portée = ouvertures pour la newsletter. Garder cette règle pour toutes les lignes.</t>
  </si>
  <si>
    <t xml:space="preserve">Le choix du bois : chêne, frêne ou noyer ?</t>
  </si>
  <si>
    <t xml:space="preserve">Quel bois pour quel usage ?</t>
  </si>
  <si>
    <t xml:space="preserve">Le bon bois dépend de l'usage et du budget</t>
  </si>
  <si>
    <t xml:space="preserve">Envoyez une photo de votre pièce pour un conseil</t>
  </si>
  <si>
    <t xml:space="preserve">Dossier/Carrousel_bois</t>
  </si>
  <si>
    <t xml:space="preserve">Visite d'un projet en cours chez un client</t>
  </si>
  <si>
    <t xml:space="preserve">Nous sommes à mi-chemin sur ce dressing</t>
  </si>
  <si>
    <t xml:space="preserve">Voir un chantier réel rassure avant de commander</t>
  </si>
  <si>
    <t xml:space="preserve">Demandez à visiter un projet similaire</t>
  </si>
  <si>
    <t xml:space="preserve">Nouveau : plan de travail sur mesure</t>
  </si>
  <si>
    <t xml:space="preserve">Votre plan de travail à la taille exacte de votre cuisine</t>
  </si>
  <si>
    <t xml:space="preserve">Le plan de travail est fabriqué à la mesure de la pièce</t>
  </si>
  <si>
    <t xml:space="preserve">Demandez votre devis en message privé</t>
  </si>
  <si>
    <t xml:space="preserve">Question fréquente : combien de temps pour une cuisine sur mesure ?</t>
  </si>
  <si>
    <t xml:space="preserve">Le délai dépend de trois étapes</t>
  </si>
  <si>
    <t xml:space="preserve">Un délai annoncé rassure et évite les malentendus</t>
  </si>
  <si>
    <t xml:space="preserve">Posez votre question en commentaire</t>
  </si>
  <si>
    <t xml:space="preserve">Comment lire cet exemple fictif</t>
  </si>
  <si>
    <t xml:space="preserve">1. Chaque ligne a un seul objectif et une seule action demandée. C'est ce qui permet de juger le contenu ensuite.</t>
  </si>
  <si>
    <t xml:space="preserve">2. Le carrousel « 3 erreurs » a une bonne portée et beaucoup d'enregistrements, mais aucune demande : son objectif était l'engagement et l'appel à l'action ne menait pas vers le message privé. Décision : le garder, mais ajouter un appel vers le message privé.</t>
  </si>
  <si>
    <t xml:space="preserve">3. Les contenus de preuve (avant / après, avis) génèrent des demandes avec peu de portée : ils méritent une place régulière dans le calendrier.</t>
  </si>
  <si>
    <t xml:space="preserve">4. La vidéo de l'atelier a la meilleure portée mais aucune demande : ce n'est pas un échec, son objectif était la visibilité. Ne la jugez pas sur des critères de génération de prospects.</t>
  </si>
  <si>
    <t xml:space="preserve">5. Pour la newsletter, la « portée » est le nombre d'ouvertures. Quelle que soit la règle choisie, elle doit rester la même d'une ligne à l'autre.</t>
  </si>
  <si>
    <t xml:space="preserve">6. Toutes les valeurs de cet exemple sont fictives.</t>
  </si>
</sst>
</file>

<file path=xl/styles.xml><?xml version="1.0" encoding="utf-8"?>
<styleSheet xmlns="http://schemas.openxmlformats.org/spreadsheetml/2006/main">
  <numFmts count="11">
    <numFmt numFmtId="164" formatCode="General"/>
    <numFmt numFmtId="165" formatCode="0%"/>
    <numFmt numFmtId="166" formatCode="dd/mm/yyyy"/>
    <numFmt numFmtId="167" formatCode="hh:mm"/>
    <numFmt numFmtId="168" formatCode="#,##0"/>
    <numFmt numFmtId="169" formatCode="0.0%"/>
    <numFmt numFmtId="170" formatCode="mmmm\ yyyy"/>
    <numFmt numFmtId="171" formatCode="0"/>
    <numFmt numFmtId="172" formatCode="0.0"/>
    <numFmt numFmtId="173" formatCode="\+0.0;\-0.0;0.0"/>
    <numFmt numFmtId="174" formatCode="\+0%;\-0%;0%"/>
  </numFmts>
  <fonts count="18">
    <font>
      <sz val="10"/>
      <name val="Arial"/>
      <family val="0"/>
      <charset val="1"/>
    </font>
    <font>
      <sz val="10"/>
      <name val="Arial"/>
      <family val="0"/>
    </font>
    <font>
      <sz val="10"/>
      <name val="Arial"/>
      <family val="0"/>
    </font>
    <font>
      <sz val="10"/>
      <name val="Arial"/>
      <family val="0"/>
    </font>
    <font>
      <b val="true"/>
      <sz val="18"/>
      <color rgb="FF1F3A5F"/>
      <name val="Arial"/>
      <family val="0"/>
      <charset val="1"/>
    </font>
    <font>
      <i val="true"/>
      <sz val="10"/>
      <color rgb="FF555555"/>
      <name val="Arial"/>
      <family val="0"/>
      <charset val="1"/>
    </font>
    <font>
      <b val="true"/>
      <sz val="11"/>
      <color rgb="FFFFFFFF"/>
      <name val="Arial"/>
      <family val="0"/>
      <charset val="1"/>
    </font>
    <font>
      <b val="true"/>
      <sz val="16"/>
      <color rgb="FF1F3A5F"/>
      <name val="Arial"/>
      <family val="0"/>
      <charset val="1"/>
    </font>
    <font>
      <b val="true"/>
      <sz val="10"/>
      <name val="Arial"/>
      <family val="0"/>
      <charset val="1"/>
    </font>
    <font>
      <i val="true"/>
      <sz val="9"/>
      <color rgb="FF555555"/>
      <name val="Arial"/>
      <family val="0"/>
      <charset val="1"/>
    </font>
    <font>
      <b val="true"/>
      <sz val="9"/>
      <color rgb="FFFFFFFF"/>
      <name val="Arial"/>
      <family val="0"/>
      <charset val="1"/>
    </font>
    <font>
      <sz val="9"/>
      <name val="Arial"/>
      <family val="0"/>
      <charset val="1"/>
    </font>
    <font>
      <sz val="10"/>
      <name val="Arial"/>
      <family val="2"/>
    </font>
    <font>
      <b val="true"/>
      <sz val="10"/>
      <color rgb="FF0000FF"/>
      <name val="Arial"/>
      <family val="0"/>
      <charset val="1"/>
    </font>
    <font>
      <sz val="9"/>
      <color rgb="FF888888"/>
      <name val="Arial"/>
      <family val="0"/>
      <charset val="1"/>
    </font>
    <font>
      <b val="true"/>
      <sz val="10"/>
      <color rgb="FFFFFFFF"/>
      <name val="Arial"/>
      <family val="0"/>
      <charset val="1"/>
    </font>
    <font>
      <i val="true"/>
      <sz val="10"/>
      <name val="Arial"/>
      <family val="0"/>
      <charset val="1"/>
    </font>
    <font>
      <b val="true"/>
      <sz val="11"/>
      <color rgb="FF1F3A5F"/>
      <name val="Arial"/>
      <family val="0"/>
      <charset val="1"/>
    </font>
  </fonts>
  <fills count="10">
    <fill>
      <patternFill patternType="none"/>
    </fill>
    <fill>
      <patternFill patternType="gray125"/>
    </fill>
    <fill>
      <patternFill patternType="solid">
        <fgColor rgb="FF1F3A5F"/>
        <bgColor rgb="FF4A5568"/>
      </patternFill>
    </fill>
    <fill>
      <patternFill patternType="solid">
        <fgColor rgb="FFFFF2CC"/>
        <bgColor rgb="FFFFF0CC"/>
      </patternFill>
    </fill>
    <fill>
      <patternFill patternType="solid">
        <fgColor rgb="FFF2F2F2"/>
        <bgColor rgb="FFF3F6FA"/>
      </patternFill>
    </fill>
    <fill>
      <patternFill patternType="solid">
        <fgColor rgb="FFF3F6FA"/>
        <bgColor rgb="FFF2F2F2"/>
      </patternFill>
    </fill>
    <fill>
      <patternFill patternType="solid">
        <fgColor rgb="FF2E7D6B"/>
        <bgColor rgb="FF1E6B3A"/>
      </patternFill>
    </fill>
    <fill>
      <patternFill patternType="solid">
        <fgColor rgb="FF4A5568"/>
        <bgColor rgb="FF555555"/>
      </patternFill>
    </fill>
    <fill>
      <patternFill patternType="solid">
        <fgColor rgb="FF8A5A00"/>
        <bgColor rgb="FF666666"/>
      </patternFill>
    </fill>
    <fill>
      <patternFill patternType="solid">
        <fgColor rgb="FF6B3F69"/>
        <bgColor rgb="FF555555"/>
      </patternFill>
    </fill>
  </fills>
  <borders count="2">
    <border diagonalUp="false" diagonalDown="false">
      <left/>
      <right/>
      <top/>
      <bottom/>
      <diagonal/>
    </border>
    <border diagonalUp="false" diagonalDown="false">
      <left style="thin">
        <color rgb="FFBFC8D2"/>
      </left>
      <right style="thin">
        <color rgb="FFBFC8D2"/>
      </right>
      <top style="thin">
        <color rgb="FFBFC8D2"/>
      </top>
      <bottom style="thin">
        <color rgb="FFBFC8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1" shrinkToFit="false"/>
      <protection locked="true" hidden="false"/>
    </xf>
    <xf numFmtId="164" fontId="0" fillId="3" borderId="0" xfId="0" applyFont="true" applyBorder="false" applyAlignment="true" applyProtection="false">
      <alignment horizontal="general" vertical="bottom" textRotation="0" wrapText="false" indent="1" shrinkToFit="false"/>
      <protection locked="true" hidden="false"/>
    </xf>
    <xf numFmtId="164" fontId="0" fillId="4" borderId="0" xfId="0" applyFont="true" applyBorder="false" applyAlignment="true" applyProtection="false">
      <alignment horizontal="general" vertical="bottom" textRotation="0" wrapText="false" indent="1" shrinkToFit="false"/>
      <protection locked="true" hidden="false"/>
    </xf>
    <xf numFmtId="164" fontId="0" fillId="0" borderId="1" xfId="0" applyFont="true" applyBorder="true" applyAlignment="true" applyProtection="false">
      <alignment horizontal="general"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general" vertical="center" textRotation="0" wrapText="true" indent="0" shrinkToFit="false"/>
      <protection locked="true" hidden="false"/>
    </xf>
    <xf numFmtId="164" fontId="0" fillId="3"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true" applyBorder="true" applyAlignment="true" applyProtection="false">
      <alignment horizontal="center" vertical="top" textRotation="0" wrapText="false" indent="0" shrinkToFit="false"/>
      <protection locked="true" hidden="false"/>
    </xf>
    <xf numFmtId="165" fontId="0" fillId="3" borderId="1" xfId="0" applyFont="true" applyBorder="true" applyAlignment="true" applyProtection="false">
      <alignment horizontal="center" vertical="top"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true" applyBorder="true" applyAlignment="false" applyProtection="false">
      <alignment horizontal="general" vertical="bottom" textRotation="0" wrapText="false" indent="0" shrinkToFit="false"/>
      <protection locked="true" hidden="false"/>
    </xf>
    <xf numFmtId="165" fontId="8" fillId="5" borderId="1" xfId="0" applyFont="true" applyBorder="true" applyAlignment="true" applyProtection="false">
      <alignment horizontal="center" vertical="top" textRotation="0" wrapText="fals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center" vertical="center" textRotation="0" wrapText="false" indent="0" shrinkToFit="false"/>
      <protection locked="true" hidden="false"/>
    </xf>
    <xf numFmtId="164" fontId="10" fillId="6" borderId="0" xfId="0" applyFont="true" applyBorder="true" applyAlignment="true" applyProtection="false">
      <alignment horizontal="center" vertical="center" textRotation="0" wrapText="false" indent="0" shrinkToFit="false"/>
      <protection locked="true" hidden="false"/>
    </xf>
    <xf numFmtId="164" fontId="10" fillId="7" borderId="0" xfId="0" applyFont="true" applyBorder="true" applyAlignment="true" applyProtection="false">
      <alignment horizontal="center" vertical="center" textRotation="0" wrapText="false" indent="0" shrinkToFit="false"/>
      <protection locked="true" hidden="false"/>
    </xf>
    <xf numFmtId="164" fontId="10" fillId="8" borderId="0" xfId="0" applyFont="true" applyBorder="true" applyAlignment="true" applyProtection="false">
      <alignment horizontal="center" vertical="center" textRotation="0" wrapText="false" indent="0" shrinkToFit="false"/>
      <protection locked="true" hidden="false"/>
    </xf>
    <xf numFmtId="164" fontId="10" fillId="9" borderId="0" xfId="0" applyFont="true" applyBorder="true" applyAlignment="true" applyProtection="false">
      <alignment horizontal="center" vertical="center" textRotation="0" wrapText="fals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10" fillId="7" borderId="1" xfId="0" applyFont="true" applyBorder="true" applyAlignment="true" applyProtection="false">
      <alignment horizontal="center" vertical="center" textRotation="0" wrapText="true" indent="0" shrinkToFit="false"/>
      <protection locked="true" hidden="false"/>
    </xf>
    <xf numFmtId="164" fontId="10" fillId="8" borderId="1" xfId="0" applyFont="true" applyBorder="true" applyAlignment="true" applyProtection="false">
      <alignment horizontal="center" vertical="center" textRotation="0" wrapText="true" indent="0" shrinkToFit="false"/>
      <protection locked="true" hidden="false"/>
    </xf>
    <xf numFmtId="164" fontId="10" fillId="9" borderId="1" xfId="0" applyFont="true" applyBorder="true" applyAlignment="true" applyProtection="false">
      <alignment horizontal="center" vertical="center" textRotation="0" wrapText="true" indent="0" shrinkToFit="false"/>
      <protection locked="true" hidden="false"/>
    </xf>
    <xf numFmtId="164" fontId="0" fillId="4" borderId="1" xfId="0" applyFont="true" applyBorder="true" applyAlignment="true" applyProtection="false">
      <alignment horizontal="center" vertical="top" textRotation="0" wrapText="true" indent="0" shrinkToFit="false"/>
      <protection locked="true" hidden="false"/>
    </xf>
    <xf numFmtId="166" fontId="0" fillId="0" borderId="1" xfId="0" applyFont="true" applyBorder="true" applyAlignment="true" applyProtection="false">
      <alignment horizontal="general" vertical="top" textRotation="0" wrapText="true" indent="0" shrinkToFit="false"/>
      <protection locked="true" hidden="false"/>
    </xf>
    <xf numFmtId="167" fontId="0" fillId="0" borderId="1" xfId="0" applyFont="true" applyBorder="true" applyAlignment="true" applyProtection="false">
      <alignment horizontal="center"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8" fontId="0" fillId="0" borderId="1" xfId="0" applyFont="true" applyBorder="true" applyAlignment="true" applyProtection="false">
      <alignment horizontal="general" vertical="top" textRotation="0" wrapText="true" indent="0" shrinkToFit="false"/>
      <protection locked="true" hidden="false"/>
    </xf>
    <xf numFmtId="169" fontId="0" fillId="4"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70" fontId="13" fillId="3"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0" fontId="8" fillId="4" borderId="1" xfId="0" applyFont="true" applyBorder="true" applyAlignment="true" applyProtection="false">
      <alignment horizontal="center" vertical="bottom" textRotation="0" wrapText="false" indent="0" shrinkToFit="false"/>
      <protection locked="true" hidden="false"/>
    </xf>
    <xf numFmtId="164" fontId="0" fillId="4" borderId="1" xfId="0" applyFont="true" applyBorder="true" applyAlignment="false" applyProtection="false">
      <alignment horizontal="general" vertical="bottom" textRotation="0" wrapText="false" indent="0" shrinkToFit="false"/>
      <protection locked="true" hidden="false"/>
    </xf>
    <xf numFmtId="171" fontId="0" fillId="4" borderId="1" xfId="0" applyFont="true" applyBorder="true" applyAlignment="true" applyProtection="false">
      <alignment horizontal="center" vertical="bottom" textRotation="0" wrapText="false" indent="0" shrinkToFit="false"/>
      <protection locked="true" hidden="false"/>
    </xf>
    <xf numFmtId="165" fontId="0" fillId="4" borderId="1" xfId="0" applyFont="true" applyBorder="true" applyAlignment="true" applyProtection="false">
      <alignment horizontal="center" vertical="bottom" textRotation="0" wrapText="false" indent="0" shrinkToFit="false"/>
      <protection locked="true" hidden="false"/>
    </xf>
    <xf numFmtId="171" fontId="8" fillId="5" borderId="1" xfId="0" applyFont="true" applyBorder="true" applyAlignment="true" applyProtection="false">
      <alignment horizontal="center" vertical="bottom" textRotation="0" wrapText="false" indent="0" shrinkToFit="false"/>
      <protection locked="true" hidden="false"/>
    </xf>
    <xf numFmtId="164" fontId="0" fillId="5" borderId="1" xfId="0" applyFont="true" applyBorder="true" applyAlignment="true" applyProtection="false">
      <alignment horizontal="center" vertical="bottom" textRotation="0" wrapText="false" indent="0" shrinkToFit="false"/>
      <protection locked="true" hidden="false"/>
    </xf>
    <xf numFmtId="172" fontId="0" fillId="4" borderId="1" xfId="0" applyFont="true" applyBorder="true" applyAlignment="true" applyProtection="false">
      <alignment horizontal="center" vertical="bottom" textRotation="0" wrapText="false" indent="0" shrinkToFit="false"/>
      <protection locked="true" hidden="false"/>
    </xf>
    <xf numFmtId="173" fontId="0" fillId="4" borderId="1" xfId="0" applyFont="true" applyBorder="true" applyAlignment="true" applyProtection="false">
      <alignment horizontal="center" vertical="bottom" textRotation="0" wrapText="false" indent="0" shrinkToFit="false"/>
      <protection locked="true" hidden="false"/>
    </xf>
    <xf numFmtId="172" fontId="8" fillId="5" borderId="1" xfId="0" applyFont="true" applyBorder="true" applyAlignment="true" applyProtection="false">
      <alignment horizontal="center" vertical="bottom" textRotation="0" wrapText="false" indent="0" shrinkToFit="false"/>
      <protection locked="true" hidden="false"/>
    </xf>
    <xf numFmtId="173" fontId="8" fillId="5" borderId="1" xfId="0" applyFont="true" applyBorder="true" applyAlignment="true" applyProtection="false">
      <alignment horizontal="center" vertical="bottom" textRotation="0" wrapText="false" indent="0" shrinkToFit="false"/>
      <protection locked="true" hidden="false"/>
    </xf>
    <xf numFmtId="174" fontId="0" fillId="4" borderId="1" xfId="0" applyFont="true" applyBorder="true" applyAlignment="true" applyProtection="false">
      <alignment horizontal="center" vertical="bottom" textRotation="0" wrapText="false" indent="0" shrinkToFit="false"/>
      <protection locked="true" hidden="false"/>
    </xf>
    <xf numFmtId="164" fontId="16"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true" applyBorder="true" applyAlignment="true" applyProtection="false">
      <alignment horizontal="center" vertical="bottom" textRotation="0" wrapText="false" indent="0" shrinkToFit="false"/>
      <protection locked="true" hidden="false"/>
    </xf>
    <xf numFmtId="168" fontId="0" fillId="4" borderId="1" xfId="0" applyFont="true" applyBorder="true" applyAlignment="true" applyProtection="false">
      <alignment horizontal="center" vertical="bottom" textRotation="0" wrapText="false" indent="0" shrinkToFit="false"/>
      <protection locked="true" hidden="false"/>
    </xf>
    <xf numFmtId="169" fontId="0" fillId="4" borderId="1" xfId="0" applyFont="true" applyBorder="true" applyAlignment="true" applyProtection="false">
      <alignment horizontal="center" vertical="bottom" textRotation="0" wrapText="false" indent="0" shrinkToFit="false"/>
      <protection locked="true" hidden="false"/>
    </xf>
    <xf numFmtId="168" fontId="8" fillId="5" borderId="1" xfId="0" applyFont="true" applyBorder="true" applyAlignment="true" applyProtection="false">
      <alignment horizontal="center" vertical="bottom" textRotation="0" wrapText="false" indent="0" shrinkToFit="false"/>
      <protection locked="true" hidden="false"/>
    </xf>
    <xf numFmtId="169" fontId="8" fillId="5"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71" fontId="8" fillId="4"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ont>
        <name val="Arial"/>
        <charset val="1"/>
        <family val="0"/>
        <b val="1"/>
        <color rgb="FFC0392B"/>
      </font>
    </dxf>
    <dxf>
      <fill>
        <patternFill patternType="solid">
          <fgColor rgb="FF1F3A5F"/>
          <bgColor rgb="FF000000"/>
        </patternFill>
      </fill>
    </dxf>
    <dxf>
      <fill>
        <patternFill patternType="solid">
          <fgColor rgb="FFF2F2F2"/>
          <bgColor rgb="FF000000"/>
        </patternFill>
      </fill>
    </dxf>
    <dxf>
      <fill>
        <patternFill patternType="solid">
          <fgColor rgb="FFFFFFFF"/>
          <bgColor rgb="FF000000"/>
        </patternFill>
      </fill>
    </dxf>
    <dxf>
      <fill>
        <patternFill patternType="solid">
          <bgColor rgb="FF000000"/>
        </patternFill>
      </fill>
    </dxf>
    <dxf>
      <fill>
        <patternFill patternType="solid">
          <fgColor rgb="FF2E7D6B"/>
          <bgColor rgb="FF000000"/>
        </patternFill>
      </fill>
    </dxf>
    <dxf>
      <fill>
        <patternFill patternType="solid">
          <fgColor rgb="FF4A5568"/>
          <bgColor rgb="FF000000"/>
        </patternFill>
      </fill>
    </dxf>
    <dxf>
      <fill>
        <patternFill patternType="solid">
          <fgColor rgb="FF8A5A00"/>
          <bgColor rgb="FF000000"/>
        </patternFill>
      </fill>
    </dxf>
    <dxf>
      <fill>
        <patternFill patternType="solid">
          <fgColor rgb="FF6B3F69"/>
          <bgColor rgb="FF000000"/>
        </patternFill>
      </fill>
    </dxf>
    <dxf>
      <font>
        <name val="Arial"/>
        <charset val="1"/>
        <family val="0"/>
        <color rgb="FF1E6B3A"/>
      </font>
      <fill>
        <patternFill>
          <bgColor rgb="FFD8F0DF"/>
        </patternFill>
      </fill>
    </dxf>
    <dxf>
      <font>
        <name val="Arial"/>
        <charset val="1"/>
        <family val="0"/>
        <color rgb="FF1F3A5F"/>
      </font>
      <fill>
        <patternFill>
          <bgColor rgb="FFDCE8F5"/>
        </patternFill>
      </fill>
    </dxf>
    <dxf>
      <font>
        <name val="Arial"/>
        <charset val="1"/>
        <family val="0"/>
        <color rgb="FF8A5A00"/>
      </font>
      <fill>
        <patternFill>
          <bgColor rgb="FFFFF0CC"/>
        </patternFill>
      </fill>
    </dxf>
    <dxf>
      <font>
        <name val="Arial"/>
        <charset val="1"/>
        <family val="0"/>
        <color rgb="FF666666"/>
      </font>
      <fill>
        <patternFill>
          <bgColor rgb="FFE6E6E6"/>
        </patternFill>
      </fill>
    </dxf>
    <dxf>
      <font>
        <name val="Arial"/>
        <charset val="1"/>
        <family val="0"/>
        <b val="1"/>
        <color rgb="FF1E6B3A"/>
      </font>
      <fill>
        <patternFill>
          <bgColor rgb="FFD8F0DF"/>
        </patternFill>
      </fill>
    </dxf>
    <dxf>
      <font>
        <name val="Arial"/>
        <charset val="1"/>
        <family val="0"/>
        <b val="1"/>
        <color rgb="FF8A5A00"/>
      </font>
      <fill>
        <patternFill>
          <bgColor rgb="FFFFE7B8"/>
        </patternFill>
      </fill>
    </dxf>
    <dxf>
      <font>
        <name val="Arial"/>
        <charset val="1"/>
        <family val="0"/>
        <b val="1"/>
        <color rgb="FFA61B1B"/>
      </font>
      <fill>
        <patternFill>
          <bgColor rgb="FFF9D6D2"/>
        </patternFill>
      </fill>
    </dxf>
    <dxf>
      <font>
        <name val="Arial"/>
        <charset val="1"/>
        <family val="0"/>
        <b val="1"/>
        <color rgb="FFA61B1B"/>
      </font>
    </dxf>
    <dxf>
      <font>
        <name val="Arial"/>
        <charset val="1"/>
        <family val="0"/>
        <b val="1"/>
        <color rgb="FFC0392B"/>
      </font>
      <border diagonalUp="false" diagonalDown="false">
        <left style="medium">
          <color rgb="FFC0392B"/>
        </left>
        <right style="medium">
          <color rgb="FFC0392B"/>
        </right>
        <top style="medium">
          <color rgb="FFC0392B"/>
        </top>
        <bottom style="medium">
          <color rgb="FFC0392B"/>
        </bottom>
        <diagonal/>
      </border>
    </dxf>
    <dxf>
      <fill>
        <patternFill>
          <bgColor rgb="FFD8F0DF"/>
        </patternFill>
      </fill>
    </dxf>
    <dxf>
      <fill>
        <patternFill>
          <bgColor rgb="FFF2F2F2"/>
        </patternFill>
      </fill>
    </dxf>
    <dxf>
      <font>
        <name val="Arial"/>
        <charset val="1"/>
        <family val="0"/>
        <color rgb="FFA61B1B"/>
      </font>
    </dxf>
    <dxf>
      <font>
        <name val="Arial"/>
        <charset val="1"/>
        <family val="0"/>
        <color rgb="FF888888"/>
      </font>
      <fill>
        <patternFill>
          <bgColor rgb="FFEDEDED"/>
        </patternFill>
      </fill>
    </dxf>
  </dxfs>
  <colors>
    <indexedColors>
      <rgbColor rgb="FF000000"/>
      <rgbColor rgb="FFFFFFFF"/>
      <rgbColor rgb="FFFF0000"/>
      <rgbColor rgb="FF00FF00"/>
      <rgbColor rgb="FF0000FF"/>
      <rgbColor rgb="FFFFFF00"/>
      <rgbColor rgb="FFFF00FF"/>
      <rgbColor rgb="FF00FFFF"/>
      <rgbColor rgb="FF800000"/>
      <rgbColor rgb="FF1E6B3A"/>
      <rgbColor rgb="FF000080"/>
      <rgbColor rgb="FF8A5A00"/>
      <rgbColor rgb="FF800080"/>
      <rgbColor rgb="FF008080"/>
      <rgbColor rgb="FFBFC8D2"/>
      <rgbColor rgb="FF888888"/>
      <rgbColor rgb="FF9999FF"/>
      <rgbColor rgb="FF6B3F69"/>
      <rgbColor rgb="FFFFF2CC"/>
      <rgbColor rgb="FFDCE8F5"/>
      <rgbColor rgb="FF660066"/>
      <rgbColor rgb="FFFF8080"/>
      <rgbColor rgb="FF0066CC"/>
      <rgbColor rgb="FFE6E6E6"/>
      <rgbColor rgb="FF000080"/>
      <rgbColor rgb="FFFF00FF"/>
      <rgbColor rgb="FFFFFF00"/>
      <rgbColor rgb="FF00FFFF"/>
      <rgbColor rgb="FF800080"/>
      <rgbColor rgb="FF800000"/>
      <rgbColor rgb="FF008080"/>
      <rgbColor rgb="FF0000FF"/>
      <rgbColor rgb="FF00CCFF"/>
      <rgbColor rgb="FFF3F6FA"/>
      <rgbColor rgb="FFD8F0DF"/>
      <rgbColor rgb="FFFFF0CC"/>
      <rgbColor rgb="FFEDEDED"/>
      <rgbColor rgb="FFFFE7B8"/>
      <rgbColor rgb="FFF2F2F2"/>
      <rgbColor rgb="FFF9D6D2"/>
      <rgbColor rgb="FF3366FF"/>
      <rgbColor rgb="FF33CCCC"/>
      <rgbColor rgb="FF99CC00"/>
      <rgbColor rgb="FFFFCC00"/>
      <rgbColor rgb="FFC9A227"/>
      <rgbColor rgb="FFFF6600"/>
      <rgbColor rgb="FF666666"/>
      <rgbColor rgb="FF999999"/>
      <rgbColor rgb="FF1F3A5F"/>
      <rgbColor rgb="FF2E7D6B"/>
      <rgbColor rgb="FF003300"/>
      <rgbColor rgb="FF333300"/>
      <rgbColor rgb="FFA61B1B"/>
      <rgbColor rgb="FFC0392B"/>
      <rgbColor rgb="FF4A5568"/>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B1:B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30" hidden="false" customHeight="true" outlineLevel="0" collapsed="false">
      <c r="B1" s="1" t="s">
        <v>0</v>
      </c>
    </row>
    <row r="2" customFormat="false" ht="15" hidden="false" customHeight="false" outlineLevel="0" collapsed="false">
      <c r="B2" s="2" t="s">
        <v>1</v>
      </c>
    </row>
    <row r="4" customFormat="false" ht="19.5" hidden="false" customHeight="true" outlineLevel="0" collapsed="false">
      <c r="B4" s="3" t="s">
        <v>2</v>
      </c>
    </row>
    <row r="5" customFormat="false" ht="23.85" hidden="false" customHeight="false" outlineLevel="0" collapsed="false">
      <c r="B5" s="4" t="s">
        <v>3</v>
      </c>
    </row>
    <row r="7" customFormat="false" ht="19.5" hidden="false" customHeight="true" outlineLevel="0" collapsed="false">
      <c r="B7" s="3" t="s">
        <v>4</v>
      </c>
    </row>
    <row r="8" customFormat="false" ht="15" hidden="false" customHeight="false" outlineLevel="0" collapsed="false">
      <c r="B8" s="5" t="s">
        <v>5</v>
      </c>
    </row>
    <row r="9" customFormat="false" ht="23.85" hidden="false" customHeight="false" outlineLevel="0" collapsed="false">
      <c r="B9" s="5" t="s">
        <v>6</v>
      </c>
    </row>
    <row r="10" customFormat="false" ht="23.85" hidden="false" customHeight="false" outlineLevel="0" collapsed="false">
      <c r="B10" s="5" t="s">
        <v>7</v>
      </c>
    </row>
    <row r="11" customFormat="false" ht="23.85" hidden="false" customHeight="false" outlineLevel="0" collapsed="false">
      <c r="B11" s="5" t="s">
        <v>8</v>
      </c>
    </row>
    <row r="12" customFormat="false" ht="23.85" hidden="false" customHeight="false" outlineLevel="0" collapsed="false">
      <c r="B12" s="5" t="s">
        <v>9</v>
      </c>
    </row>
    <row r="14" customFormat="false" ht="19.5" hidden="false" customHeight="true" outlineLevel="0" collapsed="false">
      <c r="B14" s="3" t="s">
        <v>10</v>
      </c>
    </row>
    <row r="15" customFormat="false" ht="15" hidden="false" customHeight="false" outlineLevel="0" collapsed="false">
      <c r="B15" s="6" t="s">
        <v>11</v>
      </c>
    </row>
    <row r="16" customFormat="false" ht="15" hidden="false" customHeight="false" outlineLevel="0" collapsed="false">
      <c r="B16" s="7" t="s">
        <v>12</v>
      </c>
    </row>
    <row r="17" customFormat="false" ht="15" hidden="false" customHeight="false" outlineLevel="0" collapsed="false">
      <c r="B17" s="8" t="s">
        <v>13</v>
      </c>
    </row>
    <row r="19" customFormat="false" ht="19.5" hidden="false" customHeight="true" outlineLevel="0" collapsed="false">
      <c r="B19" s="3" t="s">
        <v>14</v>
      </c>
    </row>
    <row r="20" customFormat="false" ht="15" hidden="false" customHeight="false" outlineLevel="0" collapsed="false">
      <c r="B20" s="5" t="s">
        <v>15</v>
      </c>
    </row>
    <row r="21" customFormat="false" ht="23.85" hidden="false" customHeight="false" outlineLevel="0" collapsed="false">
      <c r="B21" s="5" t="s">
        <v>16</v>
      </c>
    </row>
    <row r="22" customFormat="false" ht="23.85" hidden="false" customHeight="false" outlineLevel="0" collapsed="false">
      <c r="B22" s="5" t="s">
        <v>17</v>
      </c>
    </row>
    <row r="24" customFormat="false" ht="19.5" hidden="false" customHeight="true" outlineLevel="0" collapsed="false">
      <c r="B24" s="3" t="s">
        <v>18</v>
      </c>
    </row>
    <row r="25" customFormat="false" ht="15" hidden="false" customHeight="false" outlineLevel="0" collapsed="false">
      <c r="B25" s="5" t="s">
        <v>19</v>
      </c>
    </row>
    <row r="26" customFormat="false" ht="23.85" hidden="false" customHeight="false" outlineLevel="0" collapsed="false">
      <c r="B26" s="5" t="s">
        <v>20</v>
      </c>
    </row>
    <row r="27" customFormat="false" ht="15" hidden="false" customHeight="false" outlineLevel="0" collapsed="false">
      <c r="B27" s="5" t="s">
        <v>21</v>
      </c>
    </row>
    <row r="28" customFormat="false" ht="15" hidden="false" customHeight="false" outlineLevel="0" collapsed="false">
      <c r="B28" s="5" t="s">
        <v>22</v>
      </c>
    </row>
    <row r="29" customFormat="false" ht="15" hidden="false" customHeight="false" outlineLevel="0" collapsed="false">
      <c r="B29" s="5" t="s">
        <v>23</v>
      </c>
    </row>
    <row r="30" customFormat="false" ht="15" hidden="false" customHeight="false" outlineLevel="0" collapsed="false">
      <c r="B30" s="5" t="s">
        <v>24</v>
      </c>
    </row>
    <row r="32" customFormat="false" ht="19.5" hidden="false" customHeight="true" outlineLevel="0" collapsed="false">
      <c r="B32" s="3" t="s">
        <v>25</v>
      </c>
    </row>
    <row r="33" customFormat="false" ht="15" hidden="false" customHeight="false" outlineLevel="0" collapsed="false">
      <c r="B33" s="5" t="s">
        <v>26</v>
      </c>
    </row>
    <row r="34" customFormat="false" ht="15" hidden="false" customHeight="false" outlineLevel="0" collapsed="false">
      <c r="B34" s="5" t="s">
        <v>27</v>
      </c>
    </row>
    <row r="35" customFormat="false" ht="15" hidden="false" customHeight="false" outlineLevel="0" collapsed="false">
      <c r="B35" s="5" t="s">
        <v>28</v>
      </c>
    </row>
    <row r="36" customFormat="false" ht="15" hidden="false" customHeight="false" outlineLevel="0" collapsed="false">
      <c r="B36" s="5" t="s">
        <v>29</v>
      </c>
    </row>
    <row r="37" customFormat="false" ht="15" hidden="false" customHeight="false" outlineLevel="0" collapsed="false">
      <c r="B37" s="5" t="s">
        <v>30</v>
      </c>
    </row>
    <row r="38" customFormat="false" ht="15" hidden="false" customHeight="false" outlineLevel="0" collapsed="false">
      <c r="B38" s="5" t="s">
        <v>31</v>
      </c>
    </row>
    <row r="39" customFormat="false" ht="15" hidden="false" customHeight="false" outlineLevel="0" collapsed="false">
      <c r="B39" s="5" t="s">
        <v>32</v>
      </c>
    </row>
    <row r="40" customFormat="false" ht="15" hidden="false" customHeight="false" outlineLevel="0" collapsed="false">
      <c r="B40" s="5" t="s">
        <v>33</v>
      </c>
    </row>
    <row r="42" customFormat="false" ht="19.5" hidden="false" customHeight="true" outlineLevel="0" collapsed="false">
      <c r="B42" s="3" t="s">
        <v>34</v>
      </c>
    </row>
    <row r="43" customFormat="false" ht="23.85" hidden="false" customHeight="false" outlineLevel="0" collapsed="false">
      <c r="B43" s="5" t="s">
        <v>35</v>
      </c>
    </row>
    <row r="44" customFormat="false" ht="15" hidden="false" customHeight="false" outlineLevel="0" collapsed="false">
      <c r="B44" s="5" t="s">
        <v>36</v>
      </c>
    </row>
    <row r="45" customFormat="false" ht="23.85" hidden="false" customHeight="false" outlineLevel="0" collapsed="false">
      <c r="B45" s="5" t="s">
        <v>37</v>
      </c>
    </row>
    <row r="46" customFormat="false" ht="15" hidden="false" customHeight="false" outlineLevel="0" collapsed="false">
      <c r="B46" s="5" t="s">
        <v>38</v>
      </c>
    </row>
  </sheetData>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6B"/>
    <pageSetUpPr fitToPage="true"/>
  </sheetPr>
  <dimension ref="A1:E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36"/>
    <col collapsed="false" customWidth="true" hidden="false" outlineLevel="0" max="3" min="3" style="0" width="16"/>
    <col collapsed="false" customWidth="true" hidden="false" outlineLevel="0" max="4" min="4" style="0" width="28"/>
    <col collapsed="false" customWidth="true" hidden="false" outlineLevel="0" max="5" min="5" style="0" width="56"/>
  </cols>
  <sheetData>
    <row r="1" customFormat="false" ht="25.5" hidden="false" customHeight="true" outlineLevel="0" collapsed="false">
      <c r="A1" s="9" t="s">
        <v>39</v>
      </c>
    </row>
    <row r="2" customFormat="false" ht="15" hidden="false" customHeight="false" outlineLevel="0" collapsed="false">
      <c r="A2" s="10" t="s">
        <v>40</v>
      </c>
    </row>
    <row r="4" customFormat="false" ht="15" hidden="false" customHeight="false" outlineLevel="0" collapsed="false">
      <c r="A4" s="3" t="s">
        <v>41</v>
      </c>
      <c r="B4" s="11"/>
      <c r="C4" s="11"/>
      <c r="D4" s="11"/>
      <c r="E4" s="11"/>
    </row>
    <row r="5" customFormat="false" ht="42" hidden="false" customHeight="true" outlineLevel="0" collapsed="false">
      <c r="A5" s="12" t="s">
        <v>42</v>
      </c>
      <c r="B5" s="13"/>
      <c r="C5" s="13"/>
      <c r="D5" s="13"/>
      <c r="E5" s="14" t="s">
        <v>43</v>
      </c>
    </row>
    <row r="6" customFormat="false" ht="42" hidden="false" customHeight="true" outlineLevel="0" collapsed="false">
      <c r="A6" s="12" t="s">
        <v>44</v>
      </c>
      <c r="B6" s="13"/>
      <c r="C6" s="13"/>
      <c r="D6" s="13"/>
      <c r="E6" s="14" t="s">
        <v>45</v>
      </c>
    </row>
    <row r="7" customFormat="false" ht="42" hidden="false" customHeight="true" outlineLevel="0" collapsed="false">
      <c r="A7" s="12" t="s">
        <v>46</v>
      </c>
      <c r="B7" s="13"/>
      <c r="C7" s="13"/>
      <c r="D7" s="13"/>
      <c r="E7" s="14" t="s">
        <v>47</v>
      </c>
    </row>
    <row r="8" customFormat="false" ht="42" hidden="false" customHeight="true" outlineLevel="0" collapsed="false">
      <c r="A8" s="12" t="s">
        <v>48</v>
      </c>
      <c r="B8" s="13"/>
      <c r="C8" s="13"/>
      <c r="D8" s="13"/>
      <c r="E8" s="14" t="s">
        <v>49</v>
      </c>
    </row>
    <row r="9" customFormat="false" ht="42" hidden="false" customHeight="true" outlineLevel="0" collapsed="false">
      <c r="A9" s="12" t="s">
        <v>50</v>
      </c>
      <c r="B9" s="13"/>
      <c r="C9" s="13"/>
      <c r="D9" s="13"/>
      <c r="E9" s="14" t="s">
        <v>51</v>
      </c>
    </row>
    <row r="10" customFormat="false" ht="42" hidden="false" customHeight="true" outlineLevel="0" collapsed="false">
      <c r="A10" s="12" t="s">
        <v>52</v>
      </c>
      <c r="B10" s="13"/>
      <c r="C10" s="13"/>
      <c r="D10" s="13"/>
      <c r="E10" s="14" t="s">
        <v>53</v>
      </c>
    </row>
    <row r="12" customFormat="false" ht="15" hidden="false" customHeight="false" outlineLevel="0" collapsed="false">
      <c r="A12" s="3" t="s">
        <v>54</v>
      </c>
      <c r="B12" s="11"/>
      <c r="C12" s="11"/>
      <c r="D12" s="11"/>
      <c r="E12" s="11"/>
    </row>
    <row r="13" customFormat="false" ht="39.75" hidden="false" customHeight="true" outlineLevel="0" collapsed="false">
      <c r="A13" s="15" t="s">
        <v>55</v>
      </c>
      <c r="B13" s="15" t="s">
        <v>56</v>
      </c>
      <c r="C13" s="15" t="s">
        <v>57</v>
      </c>
      <c r="D13" s="15" t="s">
        <v>58</v>
      </c>
      <c r="E13" s="15" t="s">
        <v>59</v>
      </c>
    </row>
    <row r="14" customFormat="false" ht="15" hidden="false" customHeight="false" outlineLevel="0" collapsed="false">
      <c r="A14" s="16" t="str">
        <f aca="false">IF(Paramètres!A5="","",Paramètres!A5)</f>
        <v>Facebook</v>
      </c>
      <c r="B14" s="17"/>
      <c r="C14" s="18"/>
      <c r="D14" s="17"/>
      <c r="E14" s="13"/>
    </row>
    <row r="15" customFormat="false" ht="15" hidden="false" customHeight="false" outlineLevel="0" collapsed="false">
      <c r="A15" s="16" t="str">
        <f aca="false">IF(Paramètres!A6="","",Paramètres!A6)</f>
        <v>Instagram</v>
      </c>
      <c r="B15" s="17"/>
      <c r="C15" s="18"/>
      <c r="D15" s="17"/>
      <c r="E15" s="13"/>
    </row>
    <row r="16" customFormat="false" ht="15" hidden="false" customHeight="false" outlineLevel="0" collapsed="false">
      <c r="A16" s="16" t="str">
        <f aca="false">IF(Paramètres!A7="","",Paramètres!A7)</f>
        <v>LinkedIn</v>
      </c>
      <c r="B16" s="17"/>
      <c r="C16" s="18"/>
      <c r="D16" s="17"/>
      <c r="E16" s="13"/>
    </row>
    <row r="17" customFormat="false" ht="15" hidden="false" customHeight="false" outlineLevel="0" collapsed="false">
      <c r="A17" s="16" t="str">
        <f aca="false">IF(Paramètres!A8="","",Paramètres!A8)</f>
        <v>TikTok</v>
      </c>
      <c r="B17" s="17"/>
      <c r="C17" s="18"/>
      <c r="D17" s="17"/>
      <c r="E17" s="13"/>
    </row>
    <row r="18" customFormat="false" ht="15" hidden="false" customHeight="false" outlineLevel="0" collapsed="false">
      <c r="A18" s="16" t="str">
        <f aca="false">IF(Paramètres!A9="","",Paramètres!A9)</f>
        <v>YouTube</v>
      </c>
      <c r="B18" s="17"/>
      <c r="C18" s="18"/>
      <c r="D18" s="17"/>
      <c r="E18" s="13"/>
    </row>
    <row r="19" customFormat="false" ht="15" hidden="false" customHeight="false" outlineLevel="0" collapsed="false">
      <c r="A19" s="16" t="str">
        <f aca="false">IF(Paramètres!A10="","",Paramètres!A10)</f>
        <v>WhatsApp Business</v>
      </c>
      <c r="B19" s="17"/>
      <c r="C19" s="18"/>
      <c r="D19" s="17"/>
      <c r="E19" s="13"/>
    </row>
    <row r="20" customFormat="false" ht="15" hidden="false" customHeight="false" outlineLevel="0" collapsed="false">
      <c r="A20" s="16" t="str">
        <f aca="false">IF(Paramètres!A11="","",Paramètres!A11)</f>
        <v>Site web / blog</v>
      </c>
      <c r="B20" s="17"/>
      <c r="C20" s="18"/>
      <c r="D20" s="17"/>
      <c r="E20" s="13"/>
    </row>
    <row r="21" customFormat="false" ht="15" hidden="false" customHeight="false" outlineLevel="0" collapsed="false">
      <c r="A21" s="16" t="str">
        <f aca="false">IF(Paramètres!A12="","",Paramètres!A12)</f>
        <v>Newsletter</v>
      </c>
      <c r="B21" s="17"/>
      <c r="C21" s="18"/>
      <c r="D21" s="17"/>
      <c r="E21" s="13"/>
    </row>
    <row r="22" customFormat="false" ht="15" hidden="false" customHeight="false" outlineLevel="0" collapsed="false">
      <c r="A22" s="16" t="str">
        <f aca="false">IF(Paramètres!A13="","",Paramètres!A13)</f>
        <v/>
      </c>
      <c r="B22" s="17"/>
      <c r="C22" s="18"/>
      <c r="D22" s="17"/>
      <c r="E22" s="13"/>
    </row>
    <row r="23" customFormat="false" ht="15" hidden="false" customHeight="false" outlineLevel="0" collapsed="false">
      <c r="A23" s="16" t="str">
        <f aca="false">IF(Paramètres!A14="","",Paramètres!A14)</f>
        <v/>
      </c>
      <c r="B23" s="17"/>
      <c r="C23" s="18"/>
      <c r="D23" s="17"/>
      <c r="E23" s="13"/>
    </row>
    <row r="24" customFormat="false" ht="15" hidden="false" customHeight="false" outlineLevel="0" collapsed="false">
      <c r="A24" s="16" t="str">
        <f aca="false">IF(Paramètres!A15="","",Paramètres!A15)</f>
        <v/>
      </c>
      <c r="B24" s="17"/>
      <c r="C24" s="18"/>
      <c r="D24" s="17"/>
      <c r="E24" s="13"/>
    </row>
    <row r="25" customFormat="false" ht="15" hidden="false" customHeight="false" outlineLevel="0" collapsed="false">
      <c r="A25" s="16" t="str">
        <f aca="false">IF(Paramètres!A16="","",Paramètres!A16)</f>
        <v/>
      </c>
      <c r="B25" s="17"/>
      <c r="C25" s="18"/>
      <c r="D25" s="17"/>
      <c r="E25" s="13"/>
    </row>
    <row r="27" customFormat="false" ht="15" hidden="false" customHeight="false" outlineLevel="0" collapsed="false">
      <c r="A27" s="3" t="s">
        <v>60</v>
      </c>
      <c r="B27" s="11"/>
      <c r="C27" s="11"/>
      <c r="D27" s="11"/>
      <c r="E27" s="11"/>
    </row>
    <row r="28" customFormat="false" ht="15" hidden="false" customHeight="false" outlineLevel="0" collapsed="false">
      <c r="A28" s="15" t="s">
        <v>61</v>
      </c>
      <c r="B28" s="15" t="s">
        <v>62</v>
      </c>
      <c r="C28" s="15" t="s">
        <v>63</v>
      </c>
      <c r="D28" s="15" t="s">
        <v>64</v>
      </c>
      <c r="E28" s="15" t="s">
        <v>65</v>
      </c>
    </row>
    <row r="29" customFormat="false" ht="15" hidden="false" customHeight="false" outlineLevel="0" collapsed="false">
      <c r="A29" s="16" t="str">
        <f aca="false">IF(Paramètres!C5="","",Paramètres!C5)</f>
        <v>Éducation</v>
      </c>
      <c r="B29" s="13"/>
      <c r="C29" s="19"/>
      <c r="D29" s="17"/>
      <c r="E29" s="13"/>
    </row>
    <row r="30" customFormat="false" ht="15" hidden="false" customHeight="false" outlineLevel="0" collapsed="false">
      <c r="A30" s="16" t="str">
        <f aca="false">IF(Paramètres!C6="","",Paramètres!C6)</f>
        <v>Preuve</v>
      </c>
      <c r="B30" s="13"/>
      <c r="C30" s="19"/>
      <c r="D30" s="17"/>
      <c r="E30" s="13"/>
    </row>
    <row r="31" customFormat="false" ht="15" hidden="false" customHeight="false" outlineLevel="0" collapsed="false">
      <c r="A31" s="16" t="str">
        <f aca="false">IF(Paramètres!C7="","",Paramètres!C7)</f>
        <v>Offre</v>
      </c>
      <c r="B31" s="13"/>
      <c r="C31" s="19"/>
      <c r="D31" s="17"/>
      <c r="E31" s="13"/>
    </row>
    <row r="32" customFormat="false" ht="15" hidden="false" customHeight="false" outlineLevel="0" collapsed="false">
      <c r="A32" s="16" t="str">
        <f aca="false">IF(Paramètres!C8="","",Paramètres!C8)</f>
        <v>Relation</v>
      </c>
      <c r="B32" s="13"/>
      <c r="C32" s="19"/>
      <c r="D32" s="17"/>
      <c r="E32" s="13"/>
    </row>
    <row r="33" customFormat="false" ht="15" hidden="false" customHeight="false" outlineLevel="0" collapsed="false">
      <c r="A33" s="16" t="str">
        <f aca="false">IF(Paramètres!C9="","",Paramètres!C9)</f>
        <v/>
      </c>
      <c r="B33" s="13"/>
      <c r="C33" s="19"/>
      <c r="D33" s="17"/>
      <c r="E33" s="13"/>
    </row>
    <row r="34" customFormat="false" ht="15" hidden="false" customHeight="false" outlineLevel="0" collapsed="false">
      <c r="A34" s="16" t="str">
        <f aca="false">IF(Paramètres!C10="","",Paramètres!C10)</f>
        <v/>
      </c>
      <c r="B34" s="13"/>
      <c r="C34" s="19"/>
      <c r="D34" s="17"/>
      <c r="E34" s="13"/>
    </row>
    <row r="35" customFormat="false" ht="15" hidden="false" customHeight="false" outlineLevel="0" collapsed="false">
      <c r="A35" s="16" t="str">
        <f aca="false">IF(Paramètres!C11="","",Paramètres!C11)</f>
        <v/>
      </c>
      <c r="B35" s="13"/>
      <c r="C35" s="19"/>
      <c r="D35" s="17"/>
      <c r="E35" s="13"/>
    </row>
    <row r="36" customFormat="false" ht="15" hidden="false" customHeight="false" outlineLevel="0" collapsed="false">
      <c r="A36" s="16" t="str">
        <f aca="false">IF(Paramètres!C12="","",Paramètres!C12)</f>
        <v/>
      </c>
      <c r="B36" s="13"/>
      <c r="C36" s="19"/>
      <c r="D36" s="17"/>
      <c r="E36" s="13"/>
    </row>
    <row r="37" customFormat="false" ht="15" hidden="false" customHeight="false" outlineLevel="0" collapsed="false">
      <c r="A37" s="16" t="str">
        <f aca="false">IF(Paramètres!C13="","",Paramètres!C13)</f>
        <v/>
      </c>
      <c r="B37" s="13"/>
      <c r="C37" s="19"/>
      <c r="D37" s="17"/>
      <c r="E37" s="13"/>
    </row>
    <row r="38" customFormat="false" ht="15" hidden="false" customHeight="false" outlineLevel="0" collapsed="false">
      <c r="A38" s="16" t="str">
        <f aca="false">IF(Paramètres!C14="","",Paramètres!C14)</f>
        <v/>
      </c>
      <c r="B38" s="13"/>
      <c r="C38" s="19"/>
      <c r="D38" s="17"/>
      <c r="E38" s="13"/>
    </row>
    <row r="39" customFormat="false" ht="15" hidden="false" customHeight="false" outlineLevel="0" collapsed="false">
      <c r="A39" s="16" t="str">
        <f aca="false">IF(Paramètres!C15="","",Paramètres!C15)</f>
        <v/>
      </c>
      <c r="B39" s="13"/>
      <c r="C39" s="19"/>
      <c r="D39" s="17"/>
      <c r="E39" s="13"/>
    </row>
    <row r="40" customFormat="false" ht="15" hidden="false" customHeight="false" outlineLevel="0" collapsed="false">
      <c r="A40" s="16" t="str">
        <f aca="false">IF(Paramètres!C16="","",Paramètres!C16)</f>
        <v/>
      </c>
      <c r="B40" s="13"/>
      <c r="C40" s="19"/>
      <c r="D40" s="17"/>
      <c r="E40" s="13"/>
    </row>
    <row r="41" customFormat="false" ht="15" hidden="false" customHeight="false" outlineLevel="0" collapsed="false">
      <c r="A41" s="20" t="s">
        <v>66</v>
      </c>
      <c r="B41" s="21"/>
      <c r="C41" s="22" t="n">
        <f aca="false">SUM(C29:C40)</f>
        <v>0</v>
      </c>
      <c r="D41" s="20" t="str">
        <f aca="false">IF(C41=0,"",IF(ROUND(C41,4)=1,"OK","À corriger : total ≠ 100 %"))</f>
        <v/>
      </c>
    </row>
    <row r="43" customFormat="false" ht="15" hidden="false" customHeight="false" outlineLevel="0" collapsed="false">
      <c r="A43" s="3" t="s">
        <v>67</v>
      </c>
      <c r="B43" s="11"/>
      <c r="C43" s="11"/>
      <c r="D43" s="11"/>
      <c r="E43" s="11"/>
    </row>
    <row r="44" customFormat="false" ht="15" hidden="false" customHeight="false" outlineLevel="0" collapsed="false">
      <c r="A44" s="15" t="s">
        <v>68</v>
      </c>
      <c r="B44" s="15" t="s">
        <v>69</v>
      </c>
      <c r="C44" s="15" t="s">
        <v>63</v>
      </c>
      <c r="D44" s="15" t="s">
        <v>70</v>
      </c>
      <c r="E44" s="15" t="s">
        <v>71</v>
      </c>
    </row>
    <row r="45" customFormat="false" ht="37.5" hidden="false" customHeight="true" outlineLevel="0" collapsed="false">
      <c r="A45" s="16" t="str">
        <f aca="false">IF(Paramètres!G5="","",Paramètres!G5)</f>
        <v>Visibilité</v>
      </c>
      <c r="B45" s="23" t="str">
        <f aca="false">IF(Paramètres!H5="","",Paramètres!H5)</f>
        <v>Faire connaître à des personnes qui ne vous connaissent pas encore</v>
      </c>
      <c r="C45" s="19"/>
      <c r="D45" s="23" t="str">
        <f aca="false">IF(Paramètres!I5="","",Paramètres!I5)</f>
        <v>Portée, vues, personnes touchées</v>
      </c>
      <c r="E45" s="13"/>
    </row>
    <row r="46" customFormat="false" ht="37.5" hidden="false" customHeight="true" outlineLevel="0" collapsed="false">
      <c r="A46" s="16" t="str">
        <f aca="false">IF(Paramètres!G6="","",Paramètres!G6)</f>
        <v>Engagement</v>
      </c>
      <c r="B46" s="23" t="str">
        <f aca="false">IF(Paramètres!H6="","",Paramètres!H6)</f>
        <v>Provoquer une réaction qui montre un intérêt réel</v>
      </c>
      <c r="C46" s="19"/>
      <c r="D46" s="23" t="str">
        <f aca="false">IF(Paramètres!I6="","",Paramètres!I6)</f>
        <v>Enregistrements, partages, commentaires, réponses</v>
      </c>
      <c r="E46" s="13"/>
    </row>
    <row r="47" customFormat="false" ht="37.5" hidden="false" customHeight="true" outlineLevel="0" collapsed="false">
      <c r="A47" s="16" t="str">
        <f aca="false">IF(Paramètres!G7="","",Paramètres!G7)</f>
        <v>Acquisition</v>
      </c>
      <c r="B47" s="23" t="str">
        <f aca="false">IF(Paramètres!H7="","",Paramètres!H7)</f>
        <v>Amener une audience vers vos canaux</v>
      </c>
      <c r="C47" s="19"/>
      <c r="D47" s="23" t="str">
        <f aca="false">IF(Paramètres!I7="","",Paramètres!I7)</f>
        <v>Nouveaux abonnés, visites, inscriptions à la newsletter</v>
      </c>
      <c r="E47" s="13"/>
    </row>
    <row r="48" customFormat="false" ht="37.5" hidden="false" customHeight="true" outlineLevel="0" collapsed="false">
      <c r="A48" s="16" t="str">
        <f aca="false">IF(Paramètres!G8="","",Paramètres!G8)</f>
        <v>Génération de prospects</v>
      </c>
      <c r="B48" s="23" t="str">
        <f aca="false">IF(Paramètres!H8="","",Paramètres!H8)</f>
        <v>Obtenir le contact d'une personne qui exprime un besoin</v>
      </c>
      <c r="C48" s="19"/>
      <c r="D48" s="23" t="str">
        <f aca="false">IF(Paramètres!I8="","",Paramètres!I8)</f>
        <v>Messages reçus, demandes de devis, formulaires, appels</v>
      </c>
      <c r="E48" s="13"/>
    </row>
    <row r="49" customFormat="false" ht="37.5" hidden="false" customHeight="true" outlineLevel="0" collapsed="false">
      <c r="A49" s="16" t="str">
        <f aca="false">IF(Paramètres!G9="","",Paramètres!G9)</f>
        <v>Conversion</v>
      </c>
      <c r="B49" s="23" t="str">
        <f aca="false">IF(Paramètres!H9="","",Paramètres!H9)</f>
        <v>Transformer un prospect en client</v>
      </c>
      <c r="C49" s="19"/>
      <c r="D49" s="23" t="str">
        <f aca="false">IF(Paramètres!I9="","",Paramètres!I9)</f>
        <v>Devis acceptés, ventes attribuées, réservations</v>
      </c>
      <c r="E49" s="13"/>
    </row>
    <row r="50" customFormat="false" ht="37.5" hidden="false" customHeight="true" outlineLevel="0" collapsed="false">
      <c r="A50" s="16" t="str">
        <f aca="false">IF(Paramètres!G10="","",Paramètres!G10)</f>
        <v>Fidélisation</v>
      </c>
      <c r="B50" s="23" t="str">
        <f aca="false">IF(Paramètres!H10="","",Paramètres!H10)</f>
        <v>Faire revenir ou faire recommander un client existant</v>
      </c>
      <c r="C50" s="19"/>
      <c r="D50" s="23" t="str">
        <f aca="false">IF(Paramètres!I10="","",Paramètres!I10)</f>
        <v>Réachats, avis, recommandations, réponses de clients</v>
      </c>
      <c r="E50" s="13"/>
    </row>
    <row r="51" customFormat="false" ht="37.5" hidden="false" customHeight="true" outlineLevel="0" collapsed="false">
      <c r="A51" s="16" t="str">
        <f aca="false">IF(Paramètres!G11="","",Paramètres!G11)</f>
        <v/>
      </c>
      <c r="B51" s="23" t="str">
        <f aca="false">IF(Paramètres!H11="","",Paramètres!H11)</f>
        <v/>
      </c>
      <c r="C51" s="19"/>
      <c r="D51" s="23" t="str">
        <f aca="false">IF(Paramètres!I11="","",Paramètres!I11)</f>
        <v/>
      </c>
      <c r="E51" s="13"/>
    </row>
    <row r="52" customFormat="false" ht="37.5" hidden="false" customHeight="true" outlineLevel="0" collapsed="false">
      <c r="A52" s="16" t="str">
        <f aca="false">IF(Paramètres!G12="","",Paramètres!G12)</f>
        <v/>
      </c>
      <c r="B52" s="23" t="str">
        <f aca="false">IF(Paramètres!H12="","",Paramètres!H12)</f>
        <v/>
      </c>
      <c r="C52" s="19"/>
      <c r="D52" s="23" t="str">
        <f aca="false">IF(Paramètres!I12="","",Paramètres!I12)</f>
        <v/>
      </c>
      <c r="E52" s="13"/>
    </row>
    <row r="53" customFormat="false" ht="15" hidden="false" customHeight="false" outlineLevel="0" collapsed="false">
      <c r="A53" s="20" t="s">
        <v>66</v>
      </c>
      <c r="B53" s="21"/>
      <c r="C53" s="22" t="n">
        <f aca="false">SUM(C45:C52)</f>
        <v>0</v>
      </c>
      <c r="D53" s="20" t="str">
        <f aca="false">IF(C53=0,"",IF(ROUND(C53,4)=1,"OK","À corriger : total ≠ 100 %"))</f>
        <v/>
      </c>
    </row>
    <row r="55" customFormat="false" ht="15" hidden="false" customHeight="false" outlineLevel="0" collapsed="false">
      <c r="A55" s="24" t="s">
        <v>72</v>
      </c>
    </row>
    <row r="56" customFormat="false" ht="15" hidden="false" customHeight="false" outlineLevel="0" collapsed="false">
      <c r="A56" s="24" t="s">
        <v>73</v>
      </c>
    </row>
  </sheetData>
  <mergeCells count="6">
    <mergeCell ref="B5:D5"/>
    <mergeCell ref="B6:D6"/>
    <mergeCell ref="B7:D7"/>
    <mergeCell ref="B8:D8"/>
    <mergeCell ref="B9:D9"/>
    <mergeCell ref="B10:D10"/>
  </mergeCells>
  <conditionalFormatting sqref="D41">
    <cfRule type="expression" priority="2" aboveAverage="0" equalAverage="0" bottom="0" percent="0" rank="0" text="" dxfId="0">
      <formula>LEFT($D$41,1)="À"</formula>
    </cfRule>
  </conditionalFormatting>
  <conditionalFormatting sqref="D53">
    <cfRule type="expression" priority="3" aboveAverage="0" equalAverage="0" bottom="0" percent="0" rank="0" text="" dxfId="0">
      <formula>LEFT($D$53,1)="À"</formula>
    </cfRule>
  </conditionalFormatting>
  <dataValidations count="3">
    <dataValidation allowBlank="true" errorStyle="stop" operator="between" showDropDown="false" showErrorMessage="false" showInputMessage="false" sqref="B14:B25 D29:D40" type="list">
      <formula1>Paramètres!$G$5:$G$12</formula1>
      <formula2>0</formula2>
    </dataValidation>
    <dataValidation allowBlank="true" error="Saisissez un nombre positif (publications par semaine)." errorStyle="stop" errorTitle="Valeur non valide" operator="greaterThanOrEqual" showDropDown="false" showErrorMessage="false" showInputMessage="false" sqref="C14:C25" type="decimal">
      <formula1>0</formula1>
      <formula2>0</formula2>
    </dataValidation>
    <dataValidation allowBlank="true" error="Saisissez un pourcentage entre 0 % et 100 %." errorStyle="stop" errorTitle="Valeur non valide" operator="between" showDropDown="false" showErrorMessage="false" showInputMessage="false" sqref="C29:C40 C45:C52" type="decimal">
      <formula1>0</formula1>
      <formula2>1</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6B"/>
    <pageSetUpPr fitToPage="true"/>
  </sheetPr>
  <dimension ref="A1:Z2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4" min="3" style="0" width="6"/>
    <col collapsed="false" customWidth="true" hidden="false" outlineLevel="0" max="5" min="5" style="0" width="8"/>
    <col collapsed="false" customWidth="true" hidden="false" outlineLevel="0" max="6" min="6" style="0" width="16"/>
    <col collapsed="false" customWidth="true" hidden="false" outlineLevel="0" max="7" min="7" style="0" width="34"/>
    <col collapsed="false" customWidth="true" hidden="false" outlineLevel="0" max="9" min="8" style="0" width="16"/>
    <col collapsed="false" customWidth="true" hidden="false" outlineLevel="0" max="11" min="10" style="0" width="20"/>
    <col collapsed="false" customWidth="true" hidden="false" outlineLevel="0" max="13" min="12" style="0" width="30"/>
    <col collapsed="false" customWidth="true" hidden="false" outlineLevel="0" max="14" min="14" style="0" width="28"/>
    <col collapsed="false" customWidth="true" hidden="false" outlineLevel="0" max="17" min="15" style="0" width="13"/>
    <col collapsed="false" customWidth="true" hidden="false" outlineLevel="0" max="19" min="18" style="0" width="24"/>
    <col collapsed="false" customWidth="true" hidden="false" outlineLevel="0" max="20" min="20" style="0" width="15"/>
    <col collapsed="false" customWidth="true" hidden="false" outlineLevel="0" max="22" min="21" style="0" width="12"/>
    <col collapsed="false" customWidth="true" hidden="false" outlineLevel="0" max="23" min="23" style="0" width="11"/>
    <col collapsed="false" customWidth="true" hidden="false" outlineLevel="0" max="24" min="24" style="0" width="12"/>
    <col collapsed="false" customWidth="true" hidden="false" outlineLevel="0" max="25" min="25" style="0" width="11"/>
    <col collapsed="false" customWidth="true" hidden="false" outlineLevel="0" max="26" min="26" style="0" width="36"/>
  </cols>
  <sheetData>
    <row r="1" customFormat="false" ht="25.5" hidden="false" customHeight="true" outlineLevel="0" collapsed="false">
      <c r="A1" s="9" t="s">
        <v>74</v>
      </c>
    </row>
    <row r="2" customFormat="false" ht="15" hidden="false" customHeight="false" outlineLevel="0" collapsed="false">
      <c r="A2" s="10" t="s">
        <v>75</v>
      </c>
    </row>
    <row r="3" customFormat="false" ht="15" hidden="false" customHeight="false" outlineLevel="0" collapsed="false">
      <c r="A3" s="24" t="s">
        <v>76</v>
      </c>
    </row>
    <row r="4" customFormat="false" ht="15" hidden="false" customHeight="false" outlineLevel="0" collapsed="false">
      <c r="A4" s="25" t="s">
        <v>77</v>
      </c>
      <c r="B4" s="25"/>
      <c r="C4" s="25"/>
      <c r="D4" s="25"/>
      <c r="E4" s="25"/>
      <c r="F4" s="26" t="s">
        <v>78</v>
      </c>
      <c r="G4" s="26"/>
      <c r="H4" s="26"/>
      <c r="I4" s="26"/>
      <c r="J4" s="26"/>
      <c r="K4" s="26"/>
      <c r="L4" s="27" t="s">
        <v>79</v>
      </c>
      <c r="M4" s="27"/>
      <c r="N4" s="27"/>
      <c r="O4" s="28" t="s">
        <v>80</v>
      </c>
      <c r="P4" s="28"/>
      <c r="Q4" s="28"/>
      <c r="R4" s="28"/>
      <c r="S4" s="28"/>
      <c r="T4" s="28"/>
      <c r="U4" s="29" t="s">
        <v>81</v>
      </c>
      <c r="V4" s="29"/>
      <c r="W4" s="29"/>
      <c r="X4" s="29"/>
      <c r="Y4" s="29"/>
      <c r="Z4" s="29"/>
    </row>
    <row r="5" customFormat="false" ht="43.5" hidden="false" customHeight="true" outlineLevel="0" collapsed="false">
      <c r="A5" s="15" t="s">
        <v>82</v>
      </c>
      <c r="B5" s="15" t="s">
        <v>83</v>
      </c>
      <c r="C5" s="15" t="s">
        <v>84</v>
      </c>
      <c r="D5" s="15" t="s">
        <v>85</v>
      </c>
      <c r="E5" s="15" t="s">
        <v>86</v>
      </c>
      <c r="F5" s="30" t="s">
        <v>55</v>
      </c>
      <c r="G5" s="30" t="s">
        <v>87</v>
      </c>
      <c r="H5" s="30" t="s">
        <v>88</v>
      </c>
      <c r="I5" s="30" t="s">
        <v>89</v>
      </c>
      <c r="J5" s="30" t="s">
        <v>68</v>
      </c>
      <c r="K5" s="30" t="s">
        <v>90</v>
      </c>
      <c r="L5" s="31" t="s">
        <v>91</v>
      </c>
      <c r="M5" s="31" t="s">
        <v>92</v>
      </c>
      <c r="N5" s="31" t="s">
        <v>93</v>
      </c>
      <c r="O5" s="32" t="s">
        <v>94</v>
      </c>
      <c r="P5" s="32" t="s">
        <v>95</v>
      </c>
      <c r="Q5" s="32" t="s">
        <v>96</v>
      </c>
      <c r="R5" s="32" t="s">
        <v>97</v>
      </c>
      <c r="S5" s="32" t="s">
        <v>98</v>
      </c>
      <c r="T5" s="32" t="s">
        <v>99</v>
      </c>
      <c r="U5" s="33" t="s">
        <v>100</v>
      </c>
      <c r="V5" s="33" t="s">
        <v>101</v>
      </c>
      <c r="W5" s="33" t="s">
        <v>102</v>
      </c>
      <c r="X5" s="33" t="s">
        <v>103</v>
      </c>
      <c r="Y5" s="33" t="s">
        <v>104</v>
      </c>
      <c r="Z5" s="33" t="s">
        <v>105</v>
      </c>
    </row>
    <row r="6" customFormat="false" ht="15" hidden="false" customHeight="false" outlineLevel="0" collapsed="false">
      <c r="A6" s="34" t="str">
        <f aca="false">IF(B6="","",ROW()-5)</f>
        <v/>
      </c>
      <c r="B6" s="35"/>
      <c r="C6" s="34" t="str">
        <f aca="false">IF(B6="","",CHOOSE(WEEKDAY(B6,2),"Lun","Mar","Mer","Jeu","Ven","Sam","Dim"))</f>
        <v/>
      </c>
      <c r="D6" s="34" t="str">
        <f aca="false">IF(B6="","",WEEKNUM(B6,21))</f>
        <v/>
      </c>
      <c r="E6" s="36"/>
      <c r="F6" s="37"/>
      <c r="G6" s="38"/>
      <c r="H6" s="37"/>
      <c r="I6" s="37"/>
      <c r="J6" s="37"/>
      <c r="K6" s="37"/>
      <c r="L6" s="38"/>
      <c r="M6" s="38"/>
      <c r="N6" s="38"/>
      <c r="O6" s="37"/>
      <c r="P6" s="35"/>
      <c r="Q6" s="37"/>
      <c r="R6" s="37"/>
      <c r="S6" s="37"/>
      <c r="T6" s="34" t="str">
        <f aca="true">IF(COUNTA(B6,F6:N6,Q6)=0,"",IF(OR(B6="",F6="",G6="",H6="",J6="",N6="",Q6=""),"À compléter",IF(AND(B6&lt;TODAY(),Q6&lt;&gt;"Publié",Q6&lt;&gt;"Annulé",Q6&lt;&gt;"Reporté"),"En retard",IF(AND(Q6="Publié",S6=""),"Lien à ajouter","OK"))))</f>
        <v/>
      </c>
      <c r="U6" s="39"/>
      <c r="V6" s="39"/>
      <c r="W6" s="40" t="str">
        <f aca="false">IF(ISNUMBER(U6),IF(U6&gt;0,IF(ISNUMBER(V6),V6/U6,""),""),"")</f>
        <v/>
      </c>
      <c r="X6" s="39"/>
      <c r="Y6" s="39"/>
      <c r="Z6" s="38"/>
    </row>
    <row r="7" customFormat="false" ht="15" hidden="false" customHeight="false" outlineLevel="0" collapsed="false">
      <c r="A7" s="34" t="str">
        <f aca="false">IF(B7="","",ROW()-5)</f>
        <v/>
      </c>
      <c r="B7" s="35"/>
      <c r="C7" s="34" t="str">
        <f aca="false">IF(B7="","",CHOOSE(WEEKDAY(B7,2),"Lun","Mar","Mer","Jeu","Ven","Sam","Dim"))</f>
        <v/>
      </c>
      <c r="D7" s="34" t="str">
        <f aca="false">IF(B7="","",WEEKNUM(B7,21))</f>
        <v/>
      </c>
      <c r="E7" s="36"/>
      <c r="F7" s="37"/>
      <c r="G7" s="38"/>
      <c r="H7" s="37"/>
      <c r="I7" s="37"/>
      <c r="J7" s="37"/>
      <c r="K7" s="37"/>
      <c r="L7" s="38"/>
      <c r="M7" s="38"/>
      <c r="N7" s="38"/>
      <c r="O7" s="37"/>
      <c r="P7" s="35"/>
      <c r="Q7" s="37"/>
      <c r="R7" s="37"/>
      <c r="S7" s="37"/>
      <c r="T7" s="34" t="str">
        <f aca="true">IF(COUNTA(B7,F7:N7,Q7)=0,"",IF(OR(B7="",F7="",G7="",H7="",J7="",N7="",Q7=""),"À compléter",IF(AND(B7&lt;TODAY(),Q7&lt;&gt;"Publié",Q7&lt;&gt;"Annulé",Q7&lt;&gt;"Reporté"),"En retard",IF(AND(Q7="Publié",S7=""),"Lien à ajouter","OK"))))</f>
        <v/>
      </c>
      <c r="U7" s="39"/>
      <c r="V7" s="39"/>
      <c r="W7" s="40" t="str">
        <f aca="false">IF(ISNUMBER(U7),IF(U7&gt;0,IF(ISNUMBER(V7),V7/U7,""),""),"")</f>
        <v/>
      </c>
      <c r="X7" s="39"/>
      <c r="Y7" s="39"/>
      <c r="Z7" s="38"/>
    </row>
    <row r="8" customFormat="false" ht="15" hidden="false" customHeight="false" outlineLevel="0" collapsed="false">
      <c r="A8" s="34" t="str">
        <f aca="false">IF(B8="","",ROW()-5)</f>
        <v/>
      </c>
      <c r="B8" s="35"/>
      <c r="C8" s="34" t="str">
        <f aca="false">IF(B8="","",CHOOSE(WEEKDAY(B8,2),"Lun","Mar","Mer","Jeu","Ven","Sam","Dim"))</f>
        <v/>
      </c>
      <c r="D8" s="34" t="str">
        <f aca="false">IF(B8="","",WEEKNUM(B8,21))</f>
        <v/>
      </c>
      <c r="E8" s="36"/>
      <c r="F8" s="37"/>
      <c r="G8" s="38"/>
      <c r="H8" s="37"/>
      <c r="I8" s="37"/>
      <c r="J8" s="37"/>
      <c r="K8" s="37"/>
      <c r="L8" s="38"/>
      <c r="M8" s="38"/>
      <c r="N8" s="38"/>
      <c r="O8" s="37"/>
      <c r="P8" s="35"/>
      <c r="Q8" s="37"/>
      <c r="R8" s="37"/>
      <c r="S8" s="37"/>
      <c r="T8" s="34" t="str">
        <f aca="true">IF(COUNTA(B8,F8:N8,Q8)=0,"",IF(OR(B8="",F8="",G8="",H8="",J8="",N8="",Q8=""),"À compléter",IF(AND(B8&lt;TODAY(),Q8&lt;&gt;"Publié",Q8&lt;&gt;"Annulé",Q8&lt;&gt;"Reporté"),"En retard",IF(AND(Q8="Publié",S8=""),"Lien à ajouter","OK"))))</f>
        <v/>
      </c>
      <c r="U8" s="39"/>
      <c r="V8" s="39"/>
      <c r="W8" s="40" t="str">
        <f aca="false">IF(ISNUMBER(U8),IF(U8&gt;0,IF(ISNUMBER(V8),V8/U8,""),""),"")</f>
        <v/>
      </c>
      <c r="X8" s="39"/>
      <c r="Y8" s="39"/>
      <c r="Z8" s="38"/>
    </row>
    <row r="9" customFormat="false" ht="15" hidden="false" customHeight="false" outlineLevel="0" collapsed="false">
      <c r="A9" s="34" t="str">
        <f aca="false">IF(B9="","",ROW()-5)</f>
        <v/>
      </c>
      <c r="B9" s="35"/>
      <c r="C9" s="34" t="str">
        <f aca="false">IF(B9="","",CHOOSE(WEEKDAY(B9,2),"Lun","Mar","Mer","Jeu","Ven","Sam","Dim"))</f>
        <v/>
      </c>
      <c r="D9" s="34" t="str">
        <f aca="false">IF(B9="","",WEEKNUM(B9,21))</f>
        <v/>
      </c>
      <c r="E9" s="36"/>
      <c r="F9" s="37"/>
      <c r="G9" s="38"/>
      <c r="H9" s="37"/>
      <c r="I9" s="37"/>
      <c r="J9" s="37"/>
      <c r="K9" s="37"/>
      <c r="L9" s="38"/>
      <c r="M9" s="38"/>
      <c r="N9" s="38"/>
      <c r="O9" s="37"/>
      <c r="P9" s="35"/>
      <c r="Q9" s="37"/>
      <c r="R9" s="37"/>
      <c r="S9" s="37"/>
      <c r="T9" s="34" t="str">
        <f aca="true">IF(COUNTA(B9,F9:N9,Q9)=0,"",IF(OR(B9="",F9="",G9="",H9="",J9="",N9="",Q9=""),"À compléter",IF(AND(B9&lt;TODAY(),Q9&lt;&gt;"Publié",Q9&lt;&gt;"Annulé",Q9&lt;&gt;"Reporté"),"En retard",IF(AND(Q9="Publié",S9=""),"Lien à ajouter","OK"))))</f>
        <v/>
      </c>
      <c r="U9" s="39"/>
      <c r="V9" s="39"/>
      <c r="W9" s="40" t="str">
        <f aca="false">IF(ISNUMBER(U9),IF(U9&gt;0,IF(ISNUMBER(V9),V9/U9,""),""),"")</f>
        <v/>
      </c>
      <c r="X9" s="39"/>
      <c r="Y9" s="39"/>
      <c r="Z9" s="38"/>
    </row>
    <row r="10" customFormat="false" ht="15" hidden="false" customHeight="false" outlineLevel="0" collapsed="false">
      <c r="A10" s="34" t="str">
        <f aca="false">IF(B10="","",ROW()-5)</f>
        <v/>
      </c>
      <c r="B10" s="35"/>
      <c r="C10" s="34" t="str">
        <f aca="false">IF(B10="","",CHOOSE(WEEKDAY(B10,2),"Lun","Mar","Mer","Jeu","Ven","Sam","Dim"))</f>
        <v/>
      </c>
      <c r="D10" s="34" t="str">
        <f aca="false">IF(B10="","",WEEKNUM(B10,21))</f>
        <v/>
      </c>
      <c r="E10" s="36"/>
      <c r="F10" s="37"/>
      <c r="G10" s="38"/>
      <c r="H10" s="37"/>
      <c r="I10" s="37"/>
      <c r="J10" s="37"/>
      <c r="K10" s="37"/>
      <c r="L10" s="38"/>
      <c r="M10" s="38"/>
      <c r="N10" s="38"/>
      <c r="O10" s="37"/>
      <c r="P10" s="35"/>
      <c r="Q10" s="37"/>
      <c r="R10" s="37"/>
      <c r="S10" s="37"/>
      <c r="T10" s="34" t="str">
        <f aca="true">IF(COUNTA(B10,F10:N10,Q10)=0,"",IF(OR(B10="",F10="",G10="",H10="",J10="",N10="",Q10=""),"À compléter",IF(AND(B10&lt;TODAY(),Q10&lt;&gt;"Publié",Q10&lt;&gt;"Annulé",Q10&lt;&gt;"Reporté"),"En retard",IF(AND(Q10="Publié",S10=""),"Lien à ajouter","OK"))))</f>
        <v/>
      </c>
      <c r="U10" s="39"/>
      <c r="V10" s="39"/>
      <c r="W10" s="40" t="str">
        <f aca="false">IF(ISNUMBER(U10),IF(U10&gt;0,IF(ISNUMBER(V10),V10/U10,""),""),"")</f>
        <v/>
      </c>
      <c r="X10" s="39"/>
      <c r="Y10" s="39"/>
      <c r="Z10" s="38"/>
    </row>
    <row r="11" customFormat="false" ht="15" hidden="false" customHeight="false" outlineLevel="0" collapsed="false">
      <c r="A11" s="34" t="str">
        <f aca="false">IF(B11="","",ROW()-5)</f>
        <v/>
      </c>
      <c r="B11" s="35"/>
      <c r="C11" s="34" t="str">
        <f aca="false">IF(B11="","",CHOOSE(WEEKDAY(B11,2),"Lun","Mar","Mer","Jeu","Ven","Sam","Dim"))</f>
        <v/>
      </c>
      <c r="D11" s="34" t="str">
        <f aca="false">IF(B11="","",WEEKNUM(B11,21))</f>
        <v/>
      </c>
      <c r="E11" s="36"/>
      <c r="F11" s="37"/>
      <c r="G11" s="38"/>
      <c r="H11" s="37"/>
      <c r="I11" s="37"/>
      <c r="J11" s="37"/>
      <c r="K11" s="37"/>
      <c r="L11" s="38"/>
      <c r="M11" s="38"/>
      <c r="N11" s="38"/>
      <c r="O11" s="37"/>
      <c r="P11" s="35"/>
      <c r="Q11" s="37"/>
      <c r="R11" s="37"/>
      <c r="S11" s="37"/>
      <c r="T11" s="34" t="str">
        <f aca="true">IF(COUNTA(B11,F11:N11,Q11)=0,"",IF(OR(B11="",F11="",G11="",H11="",J11="",N11="",Q11=""),"À compléter",IF(AND(B11&lt;TODAY(),Q11&lt;&gt;"Publié",Q11&lt;&gt;"Annulé",Q11&lt;&gt;"Reporté"),"En retard",IF(AND(Q11="Publié",S11=""),"Lien à ajouter","OK"))))</f>
        <v/>
      </c>
      <c r="U11" s="39"/>
      <c r="V11" s="39"/>
      <c r="W11" s="40" t="str">
        <f aca="false">IF(ISNUMBER(U11),IF(U11&gt;0,IF(ISNUMBER(V11),V11/U11,""),""),"")</f>
        <v/>
      </c>
      <c r="X11" s="39"/>
      <c r="Y11" s="39"/>
      <c r="Z11" s="38"/>
    </row>
    <row r="12" customFormat="false" ht="15" hidden="false" customHeight="false" outlineLevel="0" collapsed="false">
      <c r="A12" s="34" t="str">
        <f aca="false">IF(B12="","",ROW()-5)</f>
        <v/>
      </c>
      <c r="B12" s="35"/>
      <c r="C12" s="34" t="str">
        <f aca="false">IF(B12="","",CHOOSE(WEEKDAY(B12,2),"Lun","Mar","Mer","Jeu","Ven","Sam","Dim"))</f>
        <v/>
      </c>
      <c r="D12" s="34" t="str">
        <f aca="false">IF(B12="","",WEEKNUM(B12,21))</f>
        <v/>
      </c>
      <c r="E12" s="36"/>
      <c r="F12" s="37"/>
      <c r="G12" s="38"/>
      <c r="H12" s="37"/>
      <c r="I12" s="37"/>
      <c r="J12" s="37"/>
      <c r="K12" s="37"/>
      <c r="L12" s="38"/>
      <c r="M12" s="38"/>
      <c r="N12" s="38"/>
      <c r="O12" s="37"/>
      <c r="P12" s="35"/>
      <c r="Q12" s="37"/>
      <c r="R12" s="37"/>
      <c r="S12" s="37"/>
      <c r="T12" s="34" t="str">
        <f aca="true">IF(COUNTA(B12,F12:N12,Q12)=0,"",IF(OR(B12="",F12="",G12="",H12="",J12="",N12="",Q12=""),"À compléter",IF(AND(B12&lt;TODAY(),Q12&lt;&gt;"Publié",Q12&lt;&gt;"Annulé",Q12&lt;&gt;"Reporté"),"En retard",IF(AND(Q12="Publié",S12=""),"Lien à ajouter","OK"))))</f>
        <v/>
      </c>
      <c r="U12" s="39"/>
      <c r="V12" s="39"/>
      <c r="W12" s="40" t="str">
        <f aca="false">IF(ISNUMBER(U12),IF(U12&gt;0,IF(ISNUMBER(V12),V12/U12,""),""),"")</f>
        <v/>
      </c>
      <c r="X12" s="39"/>
      <c r="Y12" s="39"/>
      <c r="Z12" s="38"/>
    </row>
    <row r="13" customFormat="false" ht="15" hidden="false" customHeight="false" outlineLevel="0" collapsed="false">
      <c r="A13" s="34" t="str">
        <f aca="false">IF(B13="","",ROW()-5)</f>
        <v/>
      </c>
      <c r="B13" s="35"/>
      <c r="C13" s="34" t="str">
        <f aca="false">IF(B13="","",CHOOSE(WEEKDAY(B13,2),"Lun","Mar","Mer","Jeu","Ven","Sam","Dim"))</f>
        <v/>
      </c>
      <c r="D13" s="34" t="str">
        <f aca="false">IF(B13="","",WEEKNUM(B13,21))</f>
        <v/>
      </c>
      <c r="E13" s="36"/>
      <c r="F13" s="37"/>
      <c r="G13" s="38"/>
      <c r="H13" s="37"/>
      <c r="I13" s="37"/>
      <c r="J13" s="37"/>
      <c r="K13" s="37"/>
      <c r="L13" s="38"/>
      <c r="M13" s="38"/>
      <c r="N13" s="38"/>
      <c r="O13" s="37"/>
      <c r="P13" s="35"/>
      <c r="Q13" s="37"/>
      <c r="R13" s="37"/>
      <c r="S13" s="37"/>
      <c r="T13" s="34" t="str">
        <f aca="true">IF(COUNTA(B13,F13:N13,Q13)=0,"",IF(OR(B13="",F13="",G13="",H13="",J13="",N13="",Q13=""),"À compléter",IF(AND(B13&lt;TODAY(),Q13&lt;&gt;"Publié",Q13&lt;&gt;"Annulé",Q13&lt;&gt;"Reporté"),"En retard",IF(AND(Q13="Publié",S13=""),"Lien à ajouter","OK"))))</f>
        <v/>
      </c>
      <c r="U13" s="39"/>
      <c r="V13" s="39"/>
      <c r="W13" s="40" t="str">
        <f aca="false">IF(ISNUMBER(U13),IF(U13&gt;0,IF(ISNUMBER(V13),V13/U13,""),""),"")</f>
        <v/>
      </c>
      <c r="X13" s="39"/>
      <c r="Y13" s="39"/>
      <c r="Z13" s="38"/>
    </row>
    <row r="14" customFormat="false" ht="15" hidden="false" customHeight="false" outlineLevel="0" collapsed="false">
      <c r="A14" s="34" t="str">
        <f aca="false">IF(B14="","",ROW()-5)</f>
        <v/>
      </c>
      <c r="B14" s="35"/>
      <c r="C14" s="34" t="str">
        <f aca="false">IF(B14="","",CHOOSE(WEEKDAY(B14,2),"Lun","Mar","Mer","Jeu","Ven","Sam","Dim"))</f>
        <v/>
      </c>
      <c r="D14" s="34" t="str">
        <f aca="false">IF(B14="","",WEEKNUM(B14,21))</f>
        <v/>
      </c>
      <c r="E14" s="36"/>
      <c r="F14" s="37"/>
      <c r="G14" s="38"/>
      <c r="H14" s="37"/>
      <c r="I14" s="37"/>
      <c r="J14" s="37"/>
      <c r="K14" s="37"/>
      <c r="L14" s="38"/>
      <c r="M14" s="38"/>
      <c r="N14" s="38"/>
      <c r="O14" s="37"/>
      <c r="P14" s="35"/>
      <c r="Q14" s="37"/>
      <c r="R14" s="37"/>
      <c r="S14" s="37"/>
      <c r="T14" s="34" t="str">
        <f aca="true">IF(COUNTA(B14,F14:N14,Q14)=0,"",IF(OR(B14="",F14="",G14="",H14="",J14="",N14="",Q14=""),"À compléter",IF(AND(B14&lt;TODAY(),Q14&lt;&gt;"Publié",Q14&lt;&gt;"Annulé",Q14&lt;&gt;"Reporté"),"En retard",IF(AND(Q14="Publié",S14=""),"Lien à ajouter","OK"))))</f>
        <v/>
      </c>
      <c r="U14" s="39"/>
      <c r="V14" s="39"/>
      <c r="W14" s="40" t="str">
        <f aca="false">IF(ISNUMBER(U14),IF(U14&gt;0,IF(ISNUMBER(V14),V14/U14,""),""),"")</f>
        <v/>
      </c>
      <c r="X14" s="39"/>
      <c r="Y14" s="39"/>
      <c r="Z14" s="38"/>
    </row>
    <row r="15" customFormat="false" ht="15" hidden="false" customHeight="false" outlineLevel="0" collapsed="false">
      <c r="A15" s="34" t="str">
        <f aca="false">IF(B15="","",ROW()-5)</f>
        <v/>
      </c>
      <c r="B15" s="35"/>
      <c r="C15" s="34" t="str">
        <f aca="false">IF(B15="","",CHOOSE(WEEKDAY(B15,2),"Lun","Mar","Mer","Jeu","Ven","Sam","Dim"))</f>
        <v/>
      </c>
      <c r="D15" s="34" t="str">
        <f aca="false">IF(B15="","",WEEKNUM(B15,21))</f>
        <v/>
      </c>
      <c r="E15" s="36"/>
      <c r="F15" s="37"/>
      <c r="G15" s="38"/>
      <c r="H15" s="37"/>
      <c r="I15" s="37"/>
      <c r="J15" s="37"/>
      <c r="K15" s="37"/>
      <c r="L15" s="38"/>
      <c r="M15" s="38"/>
      <c r="N15" s="38"/>
      <c r="O15" s="37"/>
      <c r="P15" s="35"/>
      <c r="Q15" s="37"/>
      <c r="R15" s="37"/>
      <c r="S15" s="37"/>
      <c r="T15" s="34" t="str">
        <f aca="true">IF(COUNTA(B15,F15:N15,Q15)=0,"",IF(OR(B15="",F15="",G15="",H15="",J15="",N15="",Q15=""),"À compléter",IF(AND(B15&lt;TODAY(),Q15&lt;&gt;"Publié",Q15&lt;&gt;"Annulé",Q15&lt;&gt;"Reporté"),"En retard",IF(AND(Q15="Publié",S15=""),"Lien à ajouter","OK"))))</f>
        <v/>
      </c>
      <c r="U15" s="39"/>
      <c r="V15" s="39"/>
      <c r="W15" s="40" t="str">
        <f aca="false">IF(ISNUMBER(U15),IF(U15&gt;0,IF(ISNUMBER(V15),V15/U15,""),""),"")</f>
        <v/>
      </c>
      <c r="X15" s="39"/>
      <c r="Y15" s="39"/>
      <c r="Z15" s="38"/>
    </row>
    <row r="16" customFormat="false" ht="15" hidden="false" customHeight="false" outlineLevel="0" collapsed="false">
      <c r="A16" s="34" t="str">
        <f aca="false">IF(B16="","",ROW()-5)</f>
        <v/>
      </c>
      <c r="B16" s="35"/>
      <c r="C16" s="34" t="str">
        <f aca="false">IF(B16="","",CHOOSE(WEEKDAY(B16,2),"Lun","Mar","Mer","Jeu","Ven","Sam","Dim"))</f>
        <v/>
      </c>
      <c r="D16" s="34" t="str">
        <f aca="false">IF(B16="","",WEEKNUM(B16,21))</f>
        <v/>
      </c>
      <c r="E16" s="36"/>
      <c r="F16" s="37"/>
      <c r="G16" s="38"/>
      <c r="H16" s="37"/>
      <c r="I16" s="37"/>
      <c r="J16" s="37"/>
      <c r="K16" s="37"/>
      <c r="L16" s="38"/>
      <c r="M16" s="38"/>
      <c r="N16" s="38"/>
      <c r="O16" s="37"/>
      <c r="P16" s="35"/>
      <c r="Q16" s="37"/>
      <c r="R16" s="37"/>
      <c r="S16" s="37"/>
      <c r="T16" s="34" t="str">
        <f aca="true">IF(COUNTA(B16,F16:N16,Q16)=0,"",IF(OR(B16="",F16="",G16="",H16="",J16="",N16="",Q16=""),"À compléter",IF(AND(B16&lt;TODAY(),Q16&lt;&gt;"Publié",Q16&lt;&gt;"Annulé",Q16&lt;&gt;"Reporté"),"En retard",IF(AND(Q16="Publié",S16=""),"Lien à ajouter","OK"))))</f>
        <v/>
      </c>
      <c r="U16" s="39"/>
      <c r="V16" s="39"/>
      <c r="W16" s="40" t="str">
        <f aca="false">IF(ISNUMBER(U16),IF(U16&gt;0,IF(ISNUMBER(V16),V16/U16,""),""),"")</f>
        <v/>
      </c>
      <c r="X16" s="39"/>
      <c r="Y16" s="39"/>
      <c r="Z16" s="38"/>
    </row>
    <row r="17" customFormat="false" ht="15" hidden="false" customHeight="false" outlineLevel="0" collapsed="false">
      <c r="A17" s="34" t="str">
        <f aca="false">IF(B17="","",ROW()-5)</f>
        <v/>
      </c>
      <c r="B17" s="35"/>
      <c r="C17" s="34" t="str">
        <f aca="false">IF(B17="","",CHOOSE(WEEKDAY(B17,2),"Lun","Mar","Mer","Jeu","Ven","Sam","Dim"))</f>
        <v/>
      </c>
      <c r="D17" s="34" t="str">
        <f aca="false">IF(B17="","",WEEKNUM(B17,21))</f>
        <v/>
      </c>
      <c r="E17" s="36"/>
      <c r="F17" s="37"/>
      <c r="G17" s="38"/>
      <c r="H17" s="37"/>
      <c r="I17" s="37"/>
      <c r="J17" s="37"/>
      <c r="K17" s="37"/>
      <c r="L17" s="38"/>
      <c r="M17" s="38"/>
      <c r="N17" s="38"/>
      <c r="O17" s="37"/>
      <c r="P17" s="35"/>
      <c r="Q17" s="37"/>
      <c r="R17" s="37"/>
      <c r="S17" s="37"/>
      <c r="T17" s="34" t="str">
        <f aca="true">IF(COUNTA(B17,F17:N17,Q17)=0,"",IF(OR(B17="",F17="",G17="",H17="",J17="",N17="",Q17=""),"À compléter",IF(AND(B17&lt;TODAY(),Q17&lt;&gt;"Publié",Q17&lt;&gt;"Annulé",Q17&lt;&gt;"Reporté"),"En retard",IF(AND(Q17="Publié",S17=""),"Lien à ajouter","OK"))))</f>
        <v/>
      </c>
      <c r="U17" s="39"/>
      <c r="V17" s="39"/>
      <c r="W17" s="40" t="str">
        <f aca="false">IF(ISNUMBER(U17),IF(U17&gt;0,IF(ISNUMBER(V17),V17/U17,""),""),"")</f>
        <v/>
      </c>
      <c r="X17" s="39"/>
      <c r="Y17" s="39"/>
      <c r="Z17" s="38"/>
    </row>
    <row r="18" customFormat="false" ht="15" hidden="false" customHeight="false" outlineLevel="0" collapsed="false">
      <c r="A18" s="34" t="str">
        <f aca="false">IF(B18="","",ROW()-5)</f>
        <v/>
      </c>
      <c r="B18" s="35"/>
      <c r="C18" s="34" t="str">
        <f aca="false">IF(B18="","",CHOOSE(WEEKDAY(B18,2),"Lun","Mar","Mer","Jeu","Ven","Sam","Dim"))</f>
        <v/>
      </c>
      <c r="D18" s="34" t="str">
        <f aca="false">IF(B18="","",WEEKNUM(B18,21))</f>
        <v/>
      </c>
      <c r="E18" s="36"/>
      <c r="F18" s="37"/>
      <c r="G18" s="38"/>
      <c r="H18" s="37"/>
      <c r="I18" s="37"/>
      <c r="J18" s="37"/>
      <c r="K18" s="37"/>
      <c r="L18" s="38"/>
      <c r="M18" s="38"/>
      <c r="N18" s="38"/>
      <c r="O18" s="37"/>
      <c r="P18" s="35"/>
      <c r="Q18" s="37"/>
      <c r="R18" s="37"/>
      <c r="S18" s="37"/>
      <c r="T18" s="34" t="str">
        <f aca="true">IF(COUNTA(B18,F18:N18,Q18)=0,"",IF(OR(B18="",F18="",G18="",H18="",J18="",N18="",Q18=""),"À compléter",IF(AND(B18&lt;TODAY(),Q18&lt;&gt;"Publié",Q18&lt;&gt;"Annulé",Q18&lt;&gt;"Reporté"),"En retard",IF(AND(Q18="Publié",S18=""),"Lien à ajouter","OK"))))</f>
        <v/>
      </c>
      <c r="U18" s="39"/>
      <c r="V18" s="39"/>
      <c r="W18" s="40" t="str">
        <f aca="false">IF(ISNUMBER(U18),IF(U18&gt;0,IF(ISNUMBER(V18),V18/U18,""),""),"")</f>
        <v/>
      </c>
      <c r="X18" s="39"/>
      <c r="Y18" s="39"/>
      <c r="Z18" s="38"/>
    </row>
    <row r="19" customFormat="false" ht="15" hidden="false" customHeight="false" outlineLevel="0" collapsed="false">
      <c r="A19" s="34" t="str">
        <f aca="false">IF(B19="","",ROW()-5)</f>
        <v/>
      </c>
      <c r="B19" s="35"/>
      <c r="C19" s="34" t="str">
        <f aca="false">IF(B19="","",CHOOSE(WEEKDAY(B19,2),"Lun","Mar","Mer","Jeu","Ven","Sam","Dim"))</f>
        <v/>
      </c>
      <c r="D19" s="34" t="str">
        <f aca="false">IF(B19="","",WEEKNUM(B19,21))</f>
        <v/>
      </c>
      <c r="E19" s="36"/>
      <c r="F19" s="37"/>
      <c r="G19" s="38"/>
      <c r="H19" s="37"/>
      <c r="I19" s="37"/>
      <c r="J19" s="37"/>
      <c r="K19" s="37"/>
      <c r="L19" s="38"/>
      <c r="M19" s="38"/>
      <c r="N19" s="38"/>
      <c r="O19" s="37"/>
      <c r="P19" s="35"/>
      <c r="Q19" s="37"/>
      <c r="R19" s="37"/>
      <c r="S19" s="37"/>
      <c r="T19" s="34" t="str">
        <f aca="true">IF(COUNTA(B19,F19:N19,Q19)=0,"",IF(OR(B19="",F19="",G19="",H19="",J19="",N19="",Q19=""),"À compléter",IF(AND(B19&lt;TODAY(),Q19&lt;&gt;"Publié",Q19&lt;&gt;"Annulé",Q19&lt;&gt;"Reporté"),"En retard",IF(AND(Q19="Publié",S19=""),"Lien à ajouter","OK"))))</f>
        <v/>
      </c>
      <c r="U19" s="39"/>
      <c r="V19" s="39"/>
      <c r="W19" s="40" t="str">
        <f aca="false">IF(ISNUMBER(U19),IF(U19&gt;0,IF(ISNUMBER(V19),V19/U19,""),""),"")</f>
        <v/>
      </c>
      <c r="X19" s="39"/>
      <c r="Y19" s="39"/>
      <c r="Z19" s="38"/>
    </row>
    <row r="20" customFormat="false" ht="15" hidden="false" customHeight="false" outlineLevel="0" collapsed="false">
      <c r="A20" s="34" t="str">
        <f aca="false">IF(B20="","",ROW()-5)</f>
        <v/>
      </c>
      <c r="B20" s="35"/>
      <c r="C20" s="34" t="str">
        <f aca="false">IF(B20="","",CHOOSE(WEEKDAY(B20,2),"Lun","Mar","Mer","Jeu","Ven","Sam","Dim"))</f>
        <v/>
      </c>
      <c r="D20" s="34" t="str">
        <f aca="false">IF(B20="","",WEEKNUM(B20,21))</f>
        <v/>
      </c>
      <c r="E20" s="36"/>
      <c r="F20" s="37"/>
      <c r="G20" s="38"/>
      <c r="H20" s="37"/>
      <c r="I20" s="37"/>
      <c r="J20" s="37"/>
      <c r="K20" s="37"/>
      <c r="L20" s="38"/>
      <c r="M20" s="38"/>
      <c r="N20" s="38"/>
      <c r="O20" s="37"/>
      <c r="P20" s="35"/>
      <c r="Q20" s="37"/>
      <c r="R20" s="37"/>
      <c r="S20" s="37"/>
      <c r="T20" s="34" t="str">
        <f aca="true">IF(COUNTA(B20,F20:N20,Q20)=0,"",IF(OR(B20="",F20="",G20="",H20="",J20="",N20="",Q20=""),"À compléter",IF(AND(B20&lt;TODAY(),Q20&lt;&gt;"Publié",Q20&lt;&gt;"Annulé",Q20&lt;&gt;"Reporté"),"En retard",IF(AND(Q20="Publié",S20=""),"Lien à ajouter","OK"))))</f>
        <v/>
      </c>
      <c r="U20" s="39"/>
      <c r="V20" s="39"/>
      <c r="W20" s="40" t="str">
        <f aca="false">IF(ISNUMBER(U20),IF(U20&gt;0,IF(ISNUMBER(V20),V20/U20,""),""),"")</f>
        <v/>
      </c>
      <c r="X20" s="39"/>
      <c r="Y20" s="39"/>
      <c r="Z20" s="38"/>
    </row>
    <row r="21" customFormat="false" ht="15" hidden="false" customHeight="false" outlineLevel="0" collapsed="false">
      <c r="A21" s="34" t="str">
        <f aca="false">IF(B21="","",ROW()-5)</f>
        <v/>
      </c>
      <c r="B21" s="35"/>
      <c r="C21" s="34" t="str">
        <f aca="false">IF(B21="","",CHOOSE(WEEKDAY(B21,2),"Lun","Mar","Mer","Jeu","Ven","Sam","Dim"))</f>
        <v/>
      </c>
      <c r="D21" s="34" t="str">
        <f aca="false">IF(B21="","",WEEKNUM(B21,21))</f>
        <v/>
      </c>
      <c r="E21" s="36"/>
      <c r="F21" s="37"/>
      <c r="G21" s="38"/>
      <c r="H21" s="37"/>
      <c r="I21" s="37"/>
      <c r="J21" s="37"/>
      <c r="K21" s="37"/>
      <c r="L21" s="38"/>
      <c r="M21" s="38"/>
      <c r="N21" s="38"/>
      <c r="O21" s="37"/>
      <c r="P21" s="35"/>
      <c r="Q21" s="37"/>
      <c r="R21" s="37"/>
      <c r="S21" s="37"/>
      <c r="T21" s="34" t="str">
        <f aca="true">IF(COUNTA(B21,F21:N21,Q21)=0,"",IF(OR(B21="",F21="",G21="",H21="",J21="",N21="",Q21=""),"À compléter",IF(AND(B21&lt;TODAY(),Q21&lt;&gt;"Publié",Q21&lt;&gt;"Annulé",Q21&lt;&gt;"Reporté"),"En retard",IF(AND(Q21="Publié",S21=""),"Lien à ajouter","OK"))))</f>
        <v/>
      </c>
      <c r="U21" s="39"/>
      <c r="V21" s="39"/>
      <c r="W21" s="40" t="str">
        <f aca="false">IF(ISNUMBER(U21),IF(U21&gt;0,IF(ISNUMBER(V21),V21/U21,""),""),"")</f>
        <v/>
      </c>
      <c r="X21" s="39"/>
      <c r="Y21" s="39"/>
      <c r="Z21" s="38"/>
    </row>
    <row r="22" customFormat="false" ht="15" hidden="false" customHeight="false" outlineLevel="0" collapsed="false">
      <c r="A22" s="34" t="str">
        <f aca="false">IF(B22="","",ROW()-5)</f>
        <v/>
      </c>
      <c r="B22" s="35"/>
      <c r="C22" s="34" t="str">
        <f aca="false">IF(B22="","",CHOOSE(WEEKDAY(B22,2),"Lun","Mar","Mer","Jeu","Ven","Sam","Dim"))</f>
        <v/>
      </c>
      <c r="D22" s="34" t="str">
        <f aca="false">IF(B22="","",WEEKNUM(B22,21))</f>
        <v/>
      </c>
      <c r="E22" s="36"/>
      <c r="F22" s="37"/>
      <c r="G22" s="38"/>
      <c r="H22" s="37"/>
      <c r="I22" s="37"/>
      <c r="J22" s="37"/>
      <c r="K22" s="37"/>
      <c r="L22" s="38"/>
      <c r="M22" s="38"/>
      <c r="N22" s="38"/>
      <c r="O22" s="37"/>
      <c r="P22" s="35"/>
      <c r="Q22" s="37"/>
      <c r="R22" s="37"/>
      <c r="S22" s="37"/>
      <c r="T22" s="34" t="str">
        <f aca="true">IF(COUNTA(B22,F22:N22,Q22)=0,"",IF(OR(B22="",F22="",G22="",H22="",J22="",N22="",Q22=""),"À compléter",IF(AND(B22&lt;TODAY(),Q22&lt;&gt;"Publié",Q22&lt;&gt;"Annulé",Q22&lt;&gt;"Reporté"),"En retard",IF(AND(Q22="Publié",S22=""),"Lien à ajouter","OK"))))</f>
        <v/>
      </c>
      <c r="U22" s="39"/>
      <c r="V22" s="39"/>
      <c r="W22" s="40" t="str">
        <f aca="false">IF(ISNUMBER(U22),IF(U22&gt;0,IF(ISNUMBER(V22),V22/U22,""),""),"")</f>
        <v/>
      </c>
      <c r="X22" s="39"/>
      <c r="Y22" s="39"/>
      <c r="Z22" s="38"/>
    </row>
    <row r="23" customFormat="false" ht="15" hidden="false" customHeight="false" outlineLevel="0" collapsed="false">
      <c r="A23" s="34" t="str">
        <f aca="false">IF(B23="","",ROW()-5)</f>
        <v/>
      </c>
      <c r="B23" s="35"/>
      <c r="C23" s="34" t="str">
        <f aca="false">IF(B23="","",CHOOSE(WEEKDAY(B23,2),"Lun","Mar","Mer","Jeu","Ven","Sam","Dim"))</f>
        <v/>
      </c>
      <c r="D23" s="34" t="str">
        <f aca="false">IF(B23="","",WEEKNUM(B23,21))</f>
        <v/>
      </c>
      <c r="E23" s="36"/>
      <c r="F23" s="37"/>
      <c r="G23" s="38"/>
      <c r="H23" s="37"/>
      <c r="I23" s="37"/>
      <c r="J23" s="37"/>
      <c r="K23" s="37"/>
      <c r="L23" s="38"/>
      <c r="M23" s="38"/>
      <c r="N23" s="38"/>
      <c r="O23" s="37"/>
      <c r="P23" s="35"/>
      <c r="Q23" s="37"/>
      <c r="R23" s="37"/>
      <c r="S23" s="37"/>
      <c r="T23" s="34" t="str">
        <f aca="true">IF(COUNTA(B23,F23:N23,Q23)=0,"",IF(OR(B23="",F23="",G23="",H23="",J23="",N23="",Q23=""),"À compléter",IF(AND(B23&lt;TODAY(),Q23&lt;&gt;"Publié",Q23&lt;&gt;"Annulé",Q23&lt;&gt;"Reporté"),"En retard",IF(AND(Q23="Publié",S23=""),"Lien à ajouter","OK"))))</f>
        <v/>
      </c>
      <c r="U23" s="39"/>
      <c r="V23" s="39"/>
      <c r="W23" s="40" t="str">
        <f aca="false">IF(ISNUMBER(U23),IF(U23&gt;0,IF(ISNUMBER(V23),V23/U23,""),""),"")</f>
        <v/>
      </c>
      <c r="X23" s="39"/>
      <c r="Y23" s="39"/>
      <c r="Z23" s="38"/>
    </row>
    <row r="24" customFormat="false" ht="15" hidden="false" customHeight="false" outlineLevel="0" collapsed="false">
      <c r="A24" s="34" t="str">
        <f aca="false">IF(B24="","",ROW()-5)</f>
        <v/>
      </c>
      <c r="B24" s="35"/>
      <c r="C24" s="34" t="str">
        <f aca="false">IF(B24="","",CHOOSE(WEEKDAY(B24,2),"Lun","Mar","Mer","Jeu","Ven","Sam","Dim"))</f>
        <v/>
      </c>
      <c r="D24" s="34" t="str">
        <f aca="false">IF(B24="","",WEEKNUM(B24,21))</f>
        <v/>
      </c>
      <c r="E24" s="36"/>
      <c r="F24" s="37"/>
      <c r="G24" s="38"/>
      <c r="H24" s="37"/>
      <c r="I24" s="37"/>
      <c r="J24" s="37"/>
      <c r="K24" s="37"/>
      <c r="L24" s="38"/>
      <c r="M24" s="38"/>
      <c r="N24" s="38"/>
      <c r="O24" s="37"/>
      <c r="P24" s="35"/>
      <c r="Q24" s="37"/>
      <c r="R24" s="37"/>
      <c r="S24" s="37"/>
      <c r="T24" s="34" t="str">
        <f aca="true">IF(COUNTA(B24,F24:N24,Q24)=0,"",IF(OR(B24="",F24="",G24="",H24="",J24="",N24="",Q24=""),"À compléter",IF(AND(B24&lt;TODAY(),Q24&lt;&gt;"Publié",Q24&lt;&gt;"Annulé",Q24&lt;&gt;"Reporté"),"En retard",IF(AND(Q24="Publié",S24=""),"Lien à ajouter","OK"))))</f>
        <v/>
      </c>
      <c r="U24" s="39"/>
      <c r="V24" s="39"/>
      <c r="W24" s="40" t="str">
        <f aca="false">IF(ISNUMBER(U24),IF(U24&gt;0,IF(ISNUMBER(V24),V24/U24,""),""),"")</f>
        <v/>
      </c>
      <c r="X24" s="39"/>
      <c r="Y24" s="39"/>
      <c r="Z24" s="38"/>
    </row>
    <row r="25" customFormat="false" ht="15" hidden="false" customHeight="false" outlineLevel="0" collapsed="false">
      <c r="A25" s="34" t="str">
        <f aca="false">IF(B25="","",ROW()-5)</f>
        <v/>
      </c>
      <c r="B25" s="35"/>
      <c r="C25" s="34" t="str">
        <f aca="false">IF(B25="","",CHOOSE(WEEKDAY(B25,2),"Lun","Mar","Mer","Jeu","Ven","Sam","Dim"))</f>
        <v/>
      </c>
      <c r="D25" s="34" t="str">
        <f aca="false">IF(B25="","",WEEKNUM(B25,21))</f>
        <v/>
      </c>
      <c r="E25" s="36"/>
      <c r="F25" s="37"/>
      <c r="G25" s="38"/>
      <c r="H25" s="37"/>
      <c r="I25" s="37"/>
      <c r="J25" s="37"/>
      <c r="K25" s="37"/>
      <c r="L25" s="38"/>
      <c r="M25" s="38"/>
      <c r="N25" s="38"/>
      <c r="O25" s="37"/>
      <c r="P25" s="35"/>
      <c r="Q25" s="37"/>
      <c r="R25" s="37"/>
      <c r="S25" s="37"/>
      <c r="T25" s="34" t="str">
        <f aca="true">IF(COUNTA(B25,F25:N25,Q25)=0,"",IF(OR(B25="",F25="",G25="",H25="",J25="",N25="",Q25=""),"À compléter",IF(AND(B25&lt;TODAY(),Q25&lt;&gt;"Publié",Q25&lt;&gt;"Annulé",Q25&lt;&gt;"Reporté"),"En retard",IF(AND(Q25="Publié",S25=""),"Lien à ajouter","OK"))))</f>
        <v/>
      </c>
      <c r="U25" s="39"/>
      <c r="V25" s="39"/>
      <c r="W25" s="40" t="str">
        <f aca="false">IF(ISNUMBER(U25),IF(U25&gt;0,IF(ISNUMBER(V25),V25/U25,""),""),"")</f>
        <v/>
      </c>
      <c r="X25" s="39"/>
      <c r="Y25" s="39"/>
      <c r="Z25" s="38"/>
    </row>
    <row r="26" customFormat="false" ht="15" hidden="false" customHeight="false" outlineLevel="0" collapsed="false">
      <c r="A26" s="34" t="str">
        <f aca="false">IF(B26="","",ROW()-5)</f>
        <v/>
      </c>
      <c r="B26" s="35"/>
      <c r="C26" s="34" t="str">
        <f aca="false">IF(B26="","",CHOOSE(WEEKDAY(B26,2),"Lun","Mar","Mer","Jeu","Ven","Sam","Dim"))</f>
        <v/>
      </c>
      <c r="D26" s="34" t="str">
        <f aca="false">IF(B26="","",WEEKNUM(B26,21))</f>
        <v/>
      </c>
      <c r="E26" s="36"/>
      <c r="F26" s="37"/>
      <c r="G26" s="38"/>
      <c r="H26" s="37"/>
      <c r="I26" s="37"/>
      <c r="J26" s="37"/>
      <c r="K26" s="37"/>
      <c r="L26" s="38"/>
      <c r="M26" s="38"/>
      <c r="N26" s="38"/>
      <c r="O26" s="37"/>
      <c r="P26" s="35"/>
      <c r="Q26" s="37"/>
      <c r="R26" s="37"/>
      <c r="S26" s="37"/>
      <c r="T26" s="34" t="str">
        <f aca="true">IF(COUNTA(B26,F26:N26,Q26)=0,"",IF(OR(B26="",F26="",G26="",H26="",J26="",N26="",Q26=""),"À compléter",IF(AND(B26&lt;TODAY(),Q26&lt;&gt;"Publié",Q26&lt;&gt;"Annulé",Q26&lt;&gt;"Reporté"),"En retard",IF(AND(Q26="Publié",S26=""),"Lien à ajouter","OK"))))</f>
        <v/>
      </c>
      <c r="U26" s="39"/>
      <c r="V26" s="39"/>
      <c r="W26" s="40" t="str">
        <f aca="false">IF(ISNUMBER(U26),IF(U26&gt;0,IF(ISNUMBER(V26),V26/U26,""),""),"")</f>
        <v/>
      </c>
      <c r="X26" s="39"/>
      <c r="Y26" s="39"/>
      <c r="Z26" s="38"/>
    </row>
    <row r="27" customFormat="false" ht="15" hidden="false" customHeight="false" outlineLevel="0" collapsed="false">
      <c r="A27" s="34" t="str">
        <f aca="false">IF(B27="","",ROW()-5)</f>
        <v/>
      </c>
      <c r="B27" s="35"/>
      <c r="C27" s="34" t="str">
        <f aca="false">IF(B27="","",CHOOSE(WEEKDAY(B27,2),"Lun","Mar","Mer","Jeu","Ven","Sam","Dim"))</f>
        <v/>
      </c>
      <c r="D27" s="34" t="str">
        <f aca="false">IF(B27="","",WEEKNUM(B27,21))</f>
        <v/>
      </c>
      <c r="E27" s="36"/>
      <c r="F27" s="37"/>
      <c r="G27" s="38"/>
      <c r="H27" s="37"/>
      <c r="I27" s="37"/>
      <c r="J27" s="37"/>
      <c r="K27" s="37"/>
      <c r="L27" s="38"/>
      <c r="M27" s="38"/>
      <c r="N27" s="38"/>
      <c r="O27" s="37"/>
      <c r="P27" s="35"/>
      <c r="Q27" s="37"/>
      <c r="R27" s="37"/>
      <c r="S27" s="37"/>
      <c r="T27" s="34" t="str">
        <f aca="true">IF(COUNTA(B27,F27:N27,Q27)=0,"",IF(OR(B27="",F27="",G27="",H27="",J27="",N27="",Q27=""),"À compléter",IF(AND(B27&lt;TODAY(),Q27&lt;&gt;"Publié",Q27&lt;&gt;"Annulé",Q27&lt;&gt;"Reporté"),"En retard",IF(AND(Q27="Publié",S27=""),"Lien à ajouter","OK"))))</f>
        <v/>
      </c>
      <c r="U27" s="39"/>
      <c r="V27" s="39"/>
      <c r="W27" s="40" t="str">
        <f aca="false">IF(ISNUMBER(U27),IF(U27&gt;0,IF(ISNUMBER(V27),V27/U27,""),""),"")</f>
        <v/>
      </c>
      <c r="X27" s="39"/>
      <c r="Y27" s="39"/>
      <c r="Z27" s="38"/>
    </row>
    <row r="28" customFormat="false" ht="15" hidden="false" customHeight="false" outlineLevel="0" collapsed="false">
      <c r="A28" s="34" t="str">
        <f aca="false">IF(B28="","",ROW()-5)</f>
        <v/>
      </c>
      <c r="B28" s="35"/>
      <c r="C28" s="34" t="str">
        <f aca="false">IF(B28="","",CHOOSE(WEEKDAY(B28,2),"Lun","Mar","Mer","Jeu","Ven","Sam","Dim"))</f>
        <v/>
      </c>
      <c r="D28" s="34" t="str">
        <f aca="false">IF(B28="","",WEEKNUM(B28,21))</f>
        <v/>
      </c>
      <c r="E28" s="36"/>
      <c r="F28" s="37"/>
      <c r="G28" s="38"/>
      <c r="H28" s="37"/>
      <c r="I28" s="37"/>
      <c r="J28" s="37"/>
      <c r="K28" s="37"/>
      <c r="L28" s="38"/>
      <c r="M28" s="38"/>
      <c r="N28" s="38"/>
      <c r="O28" s="37"/>
      <c r="P28" s="35"/>
      <c r="Q28" s="37"/>
      <c r="R28" s="37"/>
      <c r="S28" s="37"/>
      <c r="T28" s="34" t="str">
        <f aca="true">IF(COUNTA(B28,F28:N28,Q28)=0,"",IF(OR(B28="",F28="",G28="",H28="",J28="",N28="",Q28=""),"À compléter",IF(AND(B28&lt;TODAY(),Q28&lt;&gt;"Publié",Q28&lt;&gt;"Annulé",Q28&lt;&gt;"Reporté"),"En retard",IF(AND(Q28="Publié",S28=""),"Lien à ajouter","OK"))))</f>
        <v/>
      </c>
      <c r="U28" s="39"/>
      <c r="V28" s="39"/>
      <c r="W28" s="40" t="str">
        <f aca="false">IF(ISNUMBER(U28),IF(U28&gt;0,IF(ISNUMBER(V28),V28/U28,""),""),"")</f>
        <v/>
      </c>
      <c r="X28" s="39"/>
      <c r="Y28" s="39"/>
      <c r="Z28" s="38"/>
    </row>
    <row r="29" customFormat="false" ht="15" hidden="false" customHeight="false" outlineLevel="0" collapsed="false">
      <c r="A29" s="34" t="str">
        <f aca="false">IF(B29="","",ROW()-5)</f>
        <v/>
      </c>
      <c r="B29" s="35"/>
      <c r="C29" s="34" t="str">
        <f aca="false">IF(B29="","",CHOOSE(WEEKDAY(B29,2),"Lun","Mar","Mer","Jeu","Ven","Sam","Dim"))</f>
        <v/>
      </c>
      <c r="D29" s="34" t="str">
        <f aca="false">IF(B29="","",WEEKNUM(B29,21))</f>
        <v/>
      </c>
      <c r="E29" s="36"/>
      <c r="F29" s="37"/>
      <c r="G29" s="38"/>
      <c r="H29" s="37"/>
      <c r="I29" s="37"/>
      <c r="J29" s="37"/>
      <c r="K29" s="37"/>
      <c r="L29" s="38"/>
      <c r="M29" s="38"/>
      <c r="N29" s="38"/>
      <c r="O29" s="37"/>
      <c r="P29" s="35"/>
      <c r="Q29" s="37"/>
      <c r="R29" s="37"/>
      <c r="S29" s="37"/>
      <c r="T29" s="34" t="str">
        <f aca="true">IF(COUNTA(B29,F29:N29,Q29)=0,"",IF(OR(B29="",F29="",G29="",H29="",J29="",N29="",Q29=""),"À compléter",IF(AND(B29&lt;TODAY(),Q29&lt;&gt;"Publié",Q29&lt;&gt;"Annulé",Q29&lt;&gt;"Reporté"),"En retard",IF(AND(Q29="Publié",S29=""),"Lien à ajouter","OK"))))</f>
        <v/>
      </c>
      <c r="U29" s="39"/>
      <c r="V29" s="39"/>
      <c r="W29" s="40" t="str">
        <f aca="false">IF(ISNUMBER(U29),IF(U29&gt;0,IF(ISNUMBER(V29),V29/U29,""),""),"")</f>
        <v/>
      </c>
      <c r="X29" s="39"/>
      <c r="Y29" s="39"/>
      <c r="Z29" s="38"/>
    </row>
    <row r="30" customFormat="false" ht="15" hidden="false" customHeight="false" outlineLevel="0" collapsed="false">
      <c r="A30" s="34" t="str">
        <f aca="false">IF(B30="","",ROW()-5)</f>
        <v/>
      </c>
      <c r="B30" s="35"/>
      <c r="C30" s="34" t="str">
        <f aca="false">IF(B30="","",CHOOSE(WEEKDAY(B30,2),"Lun","Mar","Mer","Jeu","Ven","Sam","Dim"))</f>
        <v/>
      </c>
      <c r="D30" s="34" t="str">
        <f aca="false">IF(B30="","",WEEKNUM(B30,21))</f>
        <v/>
      </c>
      <c r="E30" s="36"/>
      <c r="F30" s="37"/>
      <c r="G30" s="38"/>
      <c r="H30" s="37"/>
      <c r="I30" s="37"/>
      <c r="J30" s="37"/>
      <c r="K30" s="37"/>
      <c r="L30" s="38"/>
      <c r="M30" s="38"/>
      <c r="N30" s="38"/>
      <c r="O30" s="37"/>
      <c r="P30" s="35"/>
      <c r="Q30" s="37"/>
      <c r="R30" s="37"/>
      <c r="S30" s="37"/>
      <c r="T30" s="34" t="str">
        <f aca="true">IF(COUNTA(B30,F30:N30,Q30)=0,"",IF(OR(B30="",F30="",G30="",H30="",J30="",N30="",Q30=""),"À compléter",IF(AND(B30&lt;TODAY(),Q30&lt;&gt;"Publié",Q30&lt;&gt;"Annulé",Q30&lt;&gt;"Reporté"),"En retard",IF(AND(Q30="Publié",S30=""),"Lien à ajouter","OK"))))</f>
        <v/>
      </c>
      <c r="U30" s="39"/>
      <c r="V30" s="39"/>
      <c r="W30" s="40" t="str">
        <f aca="false">IF(ISNUMBER(U30),IF(U30&gt;0,IF(ISNUMBER(V30),V30/U30,""),""),"")</f>
        <v/>
      </c>
      <c r="X30" s="39"/>
      <c r="Y30" s="39"/>
      <c r="Z30" s="38"/>
    </row>
    <row r="31" customFormat="false" ht="15" hidden="false" customHeight="false" outlineLevel="0" collapsed="false">
      <c r="A31" s="34" t="str">
        <f aca="false">IF(B31="","",ROW()-5)</f>
        <v/>
      </c>
      <c r="B31" s="35"/>
      <c r="C31" s="34" t="str">
        <f aca="false">IF(B31="","",CHOOSE(WEEKDAY(B31,2),"Lun","Mar","Mer","Jeu","Ven","Sam","Dim"))</f>
        <v/>
      </c>
      <c r="D31" s="34" t="str">
        <f aca="false">IF(B31="","",WEEKNUM(B31,21))</f>
        <v/>
      </c>
      <c r="E31" s="36"/>
      <c r="F31" s="37"/>
      <c r="G31" s="38"/>
      <c r="H31" s="37"/>
      <c r="I31" s="37"/>
      <c r="J31" s="37"/>
      <c r="K31" s="37"/>
      <c r="L31" s="38"/>
      <c r="M31" s="38"/>
      <c r="N31" s="38"/>
      <c r="O31" s="37"/>
      <c r="P31" s="35"/>
      <c r="Q31" s="37"/>
      <c r="R31" s="37"/>
      <c r="S31" s="37"/>
      <c r="T31" s="34" t="str">
        <f aca="true">IF(COUNTA(B31,F31:N31,Q31)=0,"",IF(OR(B31="",F31="",G31="",H31="",J31="",N31="",Q31=""),"À compléter",IF(AND(B31&lt;TODAY(),Q31&lt;&gt;"Publié",Q31&lt;&gt;"Annulé",Q31&lt;&gt;"Reporté"),"En retard",IF(AND(Q31="Publié",S31=""),"Lien à ajouter","OK"))))</f>
        <v/>
      </c>
      <c r="U31" s="39"/>
      <c r="V31" s="39"/>
      <c r="W31" s="40" t="str">
        <f aca="false">IF(ISNUMBER(U31),IF(U31&gt;0,IF(ISNUMBER(V31),V31/U31,""),""),"")</f>
        <v/>
      </c>
      <c r="X31" s="39"/>
      <c r="Y31" s="39"/>
      <c r="Z31" s="38"/>
    </row>
    <row r="32" customFormat="false" ht="15" hidden="false" customHeight="false" outlineLevel="0" collapsed="false">
      <c r="A32" s="34" t="str">
        <f aca="false">IF(B32="","",ROW()-5)</f>
        <v/>
      </c>
      <c r="B32" s="35"/>
      <c r="C32" s="34" t="str">
        <f aca="false">IF(B32="","",CHOOSE(WEEKDAY(B32,2),"Lun","Mar","Mer","Jeu","Ven","Sam","Dim"))</f>
        <v/>
      </c>
      <c r="D32" s="34" t="str">
        <f aca="false">IF(B32="","",WEEKNUM(B32,21))</f>
        <v/>
      </c>
      <c r="E32" s="36"/>
      <c r="F32" s="37"/>
      <c r="G32" s="38"/>
      <c r="H32" s="37"/>
      <c r="I32" s="37"/>
      <c r="J32" s="37"/>
      <c r="K32" s="37"/>
      <c r="L32" s="38"/>
      <c r="M32" s="38"/>
      <c r="N32" s="38"/>
      <c r="O32" s="37"/>
      <c r="P32" s="35"/>
      <c r="Q32" s="37"/>
      <c r="R32" s="37"/>
      <c r="S32" s="37"/>
      <c r="T32" s="34" t="str">
        <f aca="true">IF(COUNTA(B32,F32:N32,Q32)=0,"",IF(OR(B32="",F32="",G32="",H32="",J32="",N32="",Q32=""),"À compléter",IF(AND(B32&lt;TODAY(),Q32&lt;&gt;"Publié",Q32&lt;&gt;"Annulé",Q32&lt;&gt;"Reporté"),"En retard",IF(AND(Q32="Publié",S32=""),"Lien à ajouter","OK"))))</f>
        <v/>
      </c>
      <c r="U32" s="39"/>
      <c r="V32" s="39"/>
      <c r="W32" s="40" t="str">
        <f aca="false">IF(ISNUMBER(U32),IF(U32&gt;0,IF(ISNUMBER(V32),V32/U32,""),""),"")</f>
        <v/>
      </c>
      <c r="X32" s="39"/>
      <c r="Y32" s="39"/>
      <c r="Z32" s="38"/>
    </row>
    <row r="33" customFormat="false" ht="15" hidden="false" customHeight="false" outlineLevel="0" collapsed="false">
      <c r="A33" s="34" t="str">
        <f aca="false">IF(B33="","",ROW()-5)</f>
        <v/>
      </c>
      <c r="B33" s="35"/>
      <c r="C33" s="34" t="str">
        <f aca="false">IF(B33="","",CHOOSE(WEEKDAY(B33,2),"Lun","Mar","Mer","Jeu","Ven","Sam","Dim"))</f>
        <v/>
      </c>
      <c r="D33" s="34" t="str">
        <f aca="false">IF(B33="","",WEEKNUM(B33,21))</f>
        <v/>
      </c>
      <c r="E33" s="36"/>
      <c r="F33" s="37"/>
      <c r="G33" s="38"/>
      <c r="H33" s="37"/>
      <c r="I33" s="37"/>
      <c r="J33" s="37"/>
      <c r="K33" s="37"/>
      <c r="L33" s="38"/>
      <c r="M33" s="38"/>
      <c r="N33" s="38"/>
      <c r="O33" s="37"/>
      <c r="P33" s="35"/>
      <c r="Q33" s="37"/>
      <c r="R33" s="37"/>
      <c r="S33" s="37"/>
      <c r="T33" s="34" t="str">
        <f aca="true">IF(COUNTA(B33,F33:N33,Q33)=0,"",IF(OR(B33="",F33="",G33="",H33="",J33="",N33="",Q33=""),"À compléter",IF(AND(B33&lt;TODAY(),Q33&lt;&gt;"Publié",Q33&lt;&gt;"Annulé",Q33&lt;&gt;"Reporté"),"En retard",IF(AND(Q33="Publié",S33=""),"Lien à ajouter","OK"))))</f>
        <v/>
      </c>
      <c r="U33" s="39"/>
      <c r="V33" s="39"/>
      <c r="W33" s="40" t="str">
        <f aca="false">IF(ISNUMBER(U33),IF(U33&gt;0,IF(ISNUMBER(V33),V33/U33,""),""),"")</f>
        <v/>
      </c>
      <c r="X33" s="39"/>
      <c r="Y33" s="39"/>
      <c r="Z33" s="38"/>
    </row>
    <row r="34" customFormat="false" ht="15" hidden="false" customHeight="false" outlineLevel="0" collapsed="false">
      <c r="A34" s="34" t="str">
        <f aca="false">IF(B34="","",ROW()-5)</f>
        <v/>
      </c>
      <c r="B34" s="35"/>
      <c r="C34" s="34" t="str">
        <f aca="false">IF(B34="","",CHOOSE(WEEKDAY(B34,2),"Lun","Mar","Mer","Jeu","Ven","Sam","Dim"))</f>
        <v/>
      </c>
      <c r="D34" s="34" t="str">
        <f aca="false">IF(B34="","",WEEKNUM(B34,21))</f>
        <v/>
      </c>
      <c r="E34" s="36"/>
      <c r="F34" s="37"/>
      <c r="G34" s="38"/>
      <c r="H34" s="37"/>
      <c r="I34" s="37"/>
      <c r="J34" s="37"/>
      <c r="K34" s="37"/>
      <c r="L34" s="38"/>
      <c r="M34" s="38"/>
      <c r="N34" s="38"/>
      <c r="O34" s="37"/>
      <c r="P34" s="35"/>
      <c r="Q34" s="37"/>
      <c r="R34" s="37"/>
      <c r="S34" s="37"/>
      <c r="T34" s="34" t="str">
        <f aca="true">IF(COUNTA(B34,F34:N34,Q34)=0,"",IF(OR(B34="",F34="",G34="",H34="",J34="",N34="",Q34=""),"À compléter",IF(AND(B34&lt;TODAY(),Q34&lt;&gt;"Publié",Q34&lt;&gt;"Annulé",Q34&lt;&gt;"Reporté"),"En retard",IF(AND(Q34="Publié",S34=""),"Lien à ajouter","OK"))))</f>
        <v/>
      </c>
      <c r="U34" s="39"/>
      <c r="V34" s="39"/>
      <c r="W34" s="40" t="str">
        <f aca="false">IF(ISNUMBER(U34),IF(U34&gt;0,IF(ISNUMBER(V34),V34/U34,""),""),"")</f>
        <v/>
      </c>
      <c r="X34" s="39"/>
      <c r="Y34" s="39"/>
      <c r="Z34" s="38"/>
    </row>
    <row r="35" customFormat="false" ht="15" hidden="false" customHeight="false" outlineLevel="0" collapsed="false">
      <c r="A35" s="34" t="str">
        <f aca="false">IF(B35="","",ROW()-5)</f>
        <v/>
      </c>
      <c r="B35" s="35"/>
      <c r="C35" s="34" t="str">
        <f aca="false">IF(B35="","",CHOOSE(WEEKDAY(B35,2),"Lun","Mar","Mer","Jeu","Ven","Sam","Dim"))</f>
        <v/>
      </c>
      <c r="D35" s="34" t="str">
        <f aca="false">IF(B35="","",WEEKNUM(B35,21))</f>
        <v/>
      </c>
      <c r="E35" s="36"/>
      <c r="F35" s="37"/>
      <c r="G35" s="38"/>
      <c r="H35" s="37"/>
      <c r="I35" s="37"/>
      <c r="J35" s="37"/>
      <c r="K35" s="37"/>
      <c r="L35" s="38"/>
      <c r="M35" s="38"/>
      <c r="N35" s="38"/>
      <c r="O35" s="37"/>
      <c r="P35" s="35"/>
      <c r="Q35" s="37"/>
      <c r="R35" s="37"/>
      <c r="S35" s="37"/>
      <c r="T35" s="34" t="str">
        <f aca="true">IF(COUNTA(B35,F35:N35,Q35)=0,"",IF(OR(B35="",F35="",G35="",H35="",J35="",N35="",Q35=""),"À compléter",IF(AND(B35&lt;TODAY(),Q35&lt;&gt;"Publié",Q35&lt;&gt;"Annulé",Q35&lt;&gt;"Reporté"),"En retard",IF(AND(Q35="Publié",S35=""),"Lien à ajouter","OK"))))</f>
        <v/>
      </c>
      <c r="U35" s="39"/>
      <c r="V35" s="39"/>
      <c r="W35" s="40" t="str">
        <f aca="false">IF(ISNUMBER(U35),IF(U35&gt;0,IF(ISNUMBER(V35),V35/U35,""),""),"")</f>
        <v/>
      </c>
      <c r="X35" s="39"/>
      <c r="Y35" s="39"/>
      <c r="Z35" s="38"/>
    </row>
    <row r="36" customFormat="false" ht="15" hidden="false" customHeight="false" outlineLevel="0" collapsed="false">
      <c r="A36" s="34" t="str">
        <f aca="false">IF(B36="","",ROW()-5)</f>
        <v/>
      </c>
      <c r="B36" s="35"/>
      <c r="C36" s="34" t="str">
        <f aca="false">IF(B36="","",CHOOSE(WEEKDAY(B36,2),"Lun","Mar","Mer","Jeu","Ven","Sam","Dim"))</f>
        <v/>
      </c>
      <c r="D36" s="34" t="str">
        <f aca="false">IF(B36="","",WEEKNUM(B36,21))</f>
        <v/>
      </c>
      <c r="E36" s="36"/>
      <c r="F36" s="37"/>
      <c r="G36" s="38"/>
      <c r="H36" s="37"/>
      <c r="I36" s="37"/>
      <c r="J36" s="37"/>
      <c r="K36" s="37"/>
      <c r="L36" s="38"/>
      <c r="M36" s="38"/>
      <c r="N36" s="38"/>
      <c r="O36" s="37"/>
      <c r="P36" s="35"/>
      <c r="Q36" s="37"/>
      <c r="R36" s="37"/>
      <c r="S36" s="37"/>
      <c r="T36" s="34" t="str">
        <f aca="true">IF(COUNTA(B36,F36:N36,Q36)=0,"",IF(OR(B36="",F36="",G36="",H36="",J36="",N36="",Q36=""),"À compléter",IF(AND(B36&lt;TODAY(),Q36&lt;&gt;"Publié",Q36&lt;&gt;"Annulé",Q36&lt;&gt;"Reporté"),"En retard",IF(AND(Q36="Publié",S36=""),"Lien à ajouter","OK"))))</f>
        <v/>
      </c>
      <c r="U36" s="39"/>
      <c r="V36" s="39"/>
      <c r="W36" s="40" t="str">
        <f aca="false">IF(ISNUMBER(U36),IF(U36&gt;0,IF(ISNUMBER(V36),V36/U36,""),""),"")</f>
        <v/>
      </c>
      <c r="X36" s="39"/>
      <c r="Y36" s="39"/>
      <c r="Z36" s="38"/>
    </row>
    <row r="37" customFormat="false" ht="15" hidden="false" customHeight="false" outlineLevel="0" collapsed="false">
      <c r="A37" s="34" t="str">
        <f aca="false">IF(B37="","",ROW()-5)</f>
        <v/>
      </c>
      <c r="B37" s="35"/>
      <c r="C37" s="34" t="str">
        <f aca="false">IF(B37="","",CHOOSE(WEEKDAY(B37,2),"Lun","Mar","Mer","Jeu","Ven","Sam","Dim"))</f>
        <v/>
      </c>
      <c r="D37" s="34" t="str">
        <f aca="false">IF(B37="","",WEEKNUM(B37,21))</f>
        <v/>
      </c>
      <c r="E37" s="36"/>
      <c r="F37" s="37"/>
      <c r="G37" s="38"/>
      <c r="H37" s="37"/>
      <c r="I37" s="37"/>
      <c r="J37" s="37"/>
      <c r="K37" s="37"/>
      <c r="L37" s="38"/>
      <c r="M37" s="38"/>
      <c r="N37" s="38"/>
      <c r="O37" s="37"/>
      <c r="P37" s="35"/>
      <c r="Q37" s="37"/>
      <c r="R37" s="37"/>
      <c r="S37" s="37"/>
      <c r="T37" s="34" t="str">
        <f aca="true">IF(COUNTA(B37,F37:N37,Q37)=0,"",IF(OR(B37="",F37="",G37="",H37="",J37="",N37="",Q37=""),"À compléter",IF(AND(B37&lt;TODAY(),Q37&lt;&gt;"Publié",Q37&lt;&gt;"Annulé",Q37&lt;&gt;"Reporté"),"En retard",IF(AND(Q37="Publié",S37=""),"Lien à ajouter","OK"))))</f>
        <v/>
      </c>
      <c r="U37" s="39"/>
      <c r="V37" s="39"/>
      <c r="W37" s="40" t="str">
        <f aca="false">IF(ISNUMBER(U37),IF(U37&gt;0,IF(ISNUMBER(V37),V37/U37,""),""),"")</f>
        <v/>
      </c>
      <c r="X37" s="39"/>
      <c r="Y37" s="39"/>
      <c r="Z37" s="38"/>
    </row>
    <row r="38" customFormat="false" ht="15" hidden="false" customHeight="false" outlineLevel="0" collapsed="false">
      <c r="A38" s="34" t="str">
        <f aca="false">IF(B38="","",ROW()-5)</f>
        <v/>
      </c>
      <c r="B38" s="35"/>
      <c r="C38" s="34" t="str">
        <f aca="false">IF(B38="","",CHOOSE(WEEKDAY(B38,2),"Lun","Mar","Mer","Jeu","Ven","Sam","Dim"))</f>
        <v/>
      </c>
      <c r="D38" s="34" t="str">
        <f aca="false">IF(B38="","",WEEKNUM(B38,21))</f>
        <v/>
      </c>
      <c r="E38" s="36"/>
      <c r="F38" s="37"/>
      <c r="G38" s="38"/>
      <c r="H38" s="37"/>
      <c r="I38" s="37"/>
      <c r="J38" s="37"/>
      <c r="K38" s="37"/>
      <c r="L38" s="38"/>
      <c r="M38" s="38"/>
      <c r="N38" s="38"/>
      <c r="O38" s="37"/>
      <c r="P38" s="35"/>
      <c r="Q38" s="37"/>
      <c r="R38" s="37"/>
      <c r="S38" s="37"/>
      <c r="T38" s="34" t="str">
        <f aca="true">IF(COUNTA(B38,F38:N38,Q38)=0,"",IF(OR(B38="",F38="",G38="",H38="",J38="",N38="",Q38=""),"À compléter",IF(AND(B38&lt;TODAY(),Q38&lt;&gt;"Publié",Q38&lt;&gt;"Annulé",Q38&lt;&gt;"Reporté"),"En retard",IF(AND(Q38="Publié",S38=""),"Lien à ajouter","OK"))))</f>
        <v/>
      </c>
      <c r="U38" s="39"/>
      <c r="V38" s="39"/>
      <c r="W38" s="40" t="str">
        <f aca="false">IF(ISNUMBER(U38),IF(U38&gt;0,IF(ISNUMBER(V38),V38/U38,""),""),"")</f>
        <v/>
      </c>
      <c r="X38" s="39"/>
      <c r="Y38" s="39"/>
      <c r="Z38" s="38"/>
    </row>
    <row r="39" customFormat="false" ht="15" hidden="false" customHeight="false" outlineLevel="0" collapsed="false">
      <c r="A39" s="34" t="str">
        <f aca="false">IF(B39="","",ROW()-5)</f>
        <v/>
      </c>
      <c r="B39" s="35"/>
      <c r="C39" s="34" t="str">
        <f aca="false">IF(B39="","",CHOOSE(WEEKDAY(B39,2),"Lun","Mar","Mer","Jeu","Ven","Sam","Dim"))</f>
        <v/>
      </c>
      <c r="D39" s="34" t="str">
        <f aca="false">IF(B39="","",WEEKNUM(B39,21))</f>
        <v/>
      </c>
      <c r="E39" s="36"/>
      <c r="F39" s="37"/>
      <c r="G39" s="38"/>
      <c r="H39" s="37"/>
      <c r="I39" s="37"/>
      <c r="J39" s="37"/>
      <c r="K39" s="37"/>
      <c r="L39" s="38"/>
      <c r="M39" s="38"/>
      <c r="N39" s="38"/>
      <c r="O39" s="37"/>
      <c r="P39" s="35"/>
      <c r="Q39" s="37"/>
      <c r="R39" s="37"/>
      <c r="S39" s="37"/>
      <c r="T39" s="34" t="str">
        <f aca="true">IF(COUNTA(B39,F39:N39,Q39)=0,"",IF(OR(B39="",F39="",G39="",H39="",J39="",N39="",Q39=""),"À compléter",IF(AND(B39&lt;TODAY(),Q39&lt;&gt;"Publié",Q39&lt;&gt;"Annulé",Q39&lt;&gt;"Reporté"),"En retard",IF(AND(Q39="Publié",S39=""),"Lien à ajouter","OK"))))</f>
        <v/>
      </c>
      <c r="U39" s="39"/>
      <c r="V39" s="39"/>
      <c r="W39" s="40" t="str">
        <f aca="false">IF(ISNUMBER(U39),IF(U39&gt;0,IF(ISNUMBER(V39),V39/U39,""),""),"")</f>
        <v/>
      </c>
      <c r="X39" s="39"/>
      <c r="Y39" s="39"/>
      <c r="Z39" s="38"/>
    </row>
    <row r="40" customFormat="false" ht="15" hidden="false" customHeight="false" outlineLevel="0" collapsed="false">
      <c r="A40" s="34" t="str">
        <f aca="false">IF(B40="","",ROW()-5)</f>
        <v/>
      </c>
      <c r="B40" s="35"/>
      <c r="C40" s="34" t="str">
        <f aca="false">IF(B40="","",CHOOSE(WEEKDAY(B40,2),"Lun","Mar","Mer","Jeu","Ven","Sam","Dim"))</f>
        <v/>
      </c>
      <c r="D40" s="34" t="str">
        <f aca="false">IF(B40="","",WEEKNUM(B40,21))</f>
        <v/>
      </c>
      <c r="E40" s="36"/>
      <c r="F40" s="37"/>
      <c r="G40" s="38"/>
      <c r="H40" s="37"/>
      <c r="I40" s="37"/>
      <c r="J40" s="37"/>
      <c r="K40" s="37"/>
      <c r="L40" s="38"/>
      <c r="M40" s="38"/>
      <c r="N40" s="38"/>
      <c r="O40" s="37"/>
      <c r="P40" s="35"/>
      <c r="Q40" s="37"/>
      <c r="R40" s="37"/>
      <c r="S40" s="37"/>
      <c r="T40" s="34" t="str">
        <f aca="true">IF(COUNTA(B40,F40:N40,Q40)=0,"",IF(OR(B40="",F40="",G40="",H40="",J40="",N40="",Q40=""),"À compléter",IF(AND(B40&lt;TODAY(),Q40&lt;&gt;"Publié",Q40&lt;&gt;"Annulé",Q40&lt;&gt;"Reporté"),"En retard",IF(AND(Q40="Publié",S40=""),"Lien à ajouter","OK"))))</f>
        <v/>
      </c>
      <c r="U40" s="39"/>
      <c r="V40" s="39"/>
      <c r="W40" s="40" t="str">
        <f aca="false">IF(ISNUMBER(U40),IF(U40&gt;0,IF(ISNUMBER(V40),V40/U40,""),""),"")</f>
        <v/>
      </c>
      <c r="X40" s="39"/>
      <c r="Y40" s="39"/>
      <c r="Z40" s="38"/>
    </row>
    <row r="41" customFormat="false" ht="15" hidden="false" customHeight="false" outlineLevel="0" collapsed="false">
      <c r="A41" s="34" t="str">
        <f aca="false">IF(B41="","",ROW()-5)</f>
        <v/>
      </c>
      <c r="B41" s="35"/>
      <c r="C41" s="34" t="str">
        <f aca="false">IF(B41="","",CHOOSE(WEEKDAY(B41,2),"Lun","Mar","Mer","Jeu","Ven","Sam","Dim"))</f>
        <v/>
      </c>
      <c r="D41" s="34" t="str">
        <f aca="false">IF(B41="","",WEEKNUM(B41,21))</f>
        <v/>
      </c>
      <c r="E41" s="36"/>
      <c r="F41" s="37"/>
      <c r="G41" s="38"/>
      <c r="H41" s="37"/>
      <c r="I41" s="37"/>
      <c r="J41" s="37"/>
      <c r="K41" s="37"/>
      <c r="L41" s="38"/>
      <c r="M41" s="38"/>
      <c r="N41" s="38"/>
      <c r="O41" s="37"/>
      <c r="P41" s="35"/>
      <c r="Q41" s="37"/>
      <c r="R41" s="37"/>
      <c r="S41" s="37"/>
      <c r="T41" s="34" t="str">
        <f aca="true">IF(COUNTA(B41,F41:N41,Q41)=0,"",IF(OR(B41="",F41="",G41="",H41="",J41="",N41="",Q41=""),"À compléter",IF(AND(B41&lt;TODAY(),Q41&lt;&gt;"Publié",Q41&lt;&gt;"Annulé",Q41&lt;&gt;"Reporté"),"En retard",IF(AND(Q41="Publié",S41=""),"Lien à ajouter","OK"))))</f>
        <v/>
      </c>
      <c r="U41" s="39"/>
      <c r="V41" s="39"/>
      <c r="W41" s="40" t="str">
        <f aca="false">IF(ISNUMBER(U41),IF(U41&gt;0,IF(ISNUMBER(V41),V41/U41,""),""),"")</f>
        <v/>
      </c>
      <c r="X41" s="39"/>
      <c r="Y41" s="39"/>
      <c r="Z41" s="38"/>
    </row>
    <row r="42" customFormat="false" ht="15" hidden="false" customHeight="false" outlineLevel="0" collapsed="false">
      <c r="A42" s="34" t="str">
        <f aca="false">IF(B42="","",ROW()-5)</f>
        <v/>
      </c>
      <c r="B42" s="35"/>
      <c r="C42" s="34" t="str">
        <f aca="false">IF(B42="","",CHOOSE(WEEKDAY(B42,2),"Lun","Mar","Mer","Jeu","Ven","Sam","Dim"))</f>
        <v/>
      </c>
      <c r="D42" s="34" t="str">
        <f aca="false">IF(B42="","",WEEKNUM(B42,21))</f>
        <v/>
      </c>
      <c r="E42" s="36"/>
      <c r="F42" s="37"/>
      <c r="G42" s="38"/>
      <c r="H42" s="37"/>
      <c r="I42" s="37"/>
      <c r="J42" s="37"/>
      <c r="K42" s="37"/>
      <c r="L42" s="38"/>
      <c r="M42" s="38"/>
      <c r="N42" s="38"/>
      <c r="O42" s="37"/>
      <c r="P42" s="35"/>
      <c r="Q42" s="37"/>
      <c r="R42" s="37"/>
      <c r="S42" s="37"/>
      <c r="T42" s="34" t="str">
        <f aca="true">IF(COUNTA(B42,F42:N42,Q42)=0,"",IF(OR(B42="",F42="",G42="",H42="",J42="",N42="",Q42=""),"À compléter",IF(AND(B42&lt;TODAY(),Q42&lt;&gt;"Publié",Q42&lt;&gt;"Annulé",Q42&lt;&gt;"Reporté"),"En retard",IF(AND(Q42="Publié",S42=""),"Lien à ajouter","OK"))))</f>
        <v/>
      </c>
      <c r="U42" s="39"/>
      <c r="V42" s="39"/>
      <c r="W42" s="40" t="str">
        <f aca="false">IF(ISNUMBER(U42),IF(U42&gt;0,IF(ISNUMBER(V42),V42/U42,""),""),"")</f>
        <v/>
      </c>
      <c r="X42" s="39"/>
      <c r="Y42" s="39"/>
      <c r="Z42" s="38"/>
    </row>
    <row r="43" customFormat="false" ht="15" hidden="false" customHeight="false" outlineLevel="0" collapsed="false">
      <c r="A43" s="34" t="str">
        <f aca="false">IF(B43="","",ROW()-5)</f>
        <v/>
      </c>
      <c r="B43" s="35"/>
      <c r="C43" s="34" t="str">
        <f aca="false">IF(B43="","",CHOOSE(WEEKDAY(B43,2),"Lun","Mar","Mer","Jeu","Ven","Sam","Dim"))</f>
        <v/>
      </c>
      <c r="D43" s="34" t="str">
        <f aca="false">IF(B43="","",WEEKNUM(B43,21))</f>
        <v/>
      </c>
      <c r="E43" s="36"/>
      <c r="F43" s="37"/>
      <c r="G43" s="38"/>
      <c r="H43" s="37"/>
      <c r="I43" s="37"/>
      <c r="J43" s="37"/>
      <c r="K43" s="37"/>
      <c r="L43" s="38"/>
      <c r="M43" s="38"/>
      <c r="N43" s="38"/>
      <c r="O43" s="37"/>
      <c r="P43" s="35"/>
      <c r="Q43" s="37"/>
      <c r="R43" s="37"/>
      <c r="S43" s="37"/>
      <c r="T43" s="34" t="str">
        <f aca="true">IF(COUNTA(B43,F43:N43,Q43)=0,"",IF(OR(B43="",F43="",G43="",H43="",J43="",N43="",Q43=""),"À compléter",IF(AND(B43&lt;TODAY(),Q43&lt;&gt;"Publié",Q43&lt;&gt;"Annulé",Q43&lt;&gt;"Reporté"),"En retard",IF(AND(Q43="Publié",S43=""),"Lien à ajouter","OK"))))</f>
        <v/>
      </c>
      <c r="U43" s="39"/>
      <c r="V43" s="39"/>
      <c r="W43" s="40" t="str">
        <f aca="false">IF(ISNUMBER(U43),IF(U43&gt;0,IF(ISNUMBER(V43),V43/U43,""),""),"")</f>
        <v/>
      </c>
      <c r="X43" s="39"/>
      <c r="Y43" s="39"/>
      <c r="Z43" s="38"/>
    </row>
    <row r="44" customFormat="false" ht="15" hidden="false" customHeight="false" outlineLevel="0" collapsed="false">
      <c r="A44" s="34" t="str">
        <f aca="false">IF(B44="","",ROW()-5)</f>
        <v/>
      </c>
      <c r="B44" s="35"/>
      <c r="C44" s="34" t="str">
        <f aca="false">IF(B44="","",CHOOSE(WEEKDAY(B44,2),"Lun","Mar","Mer","Jeu","Ven","Sam","Dim"))</f>
        <v/>
      </c>
      <c r="D44" s="34" t="str">
        <f aca="false">IF(B44="","",WEEKNUM(B44,21))</f>
        <v/>
      </c>
      <c r="E44" s="36"/>
      <c r="F44" s="37"/>
      <c r="G44" s="38"/>
      <c r="H44" s="37"/>
      <c r="I44" s="37"/>
      <c r="J44" s="37"/>
      <c r="K44" s="37"/>
      <c r="L44" s="38"/>
      <c r="M44" s="38"/>
      <c r="N44" s="38"/>
      <c r="O44" s="37"/>
      <c r="P44" s="35"/>
      <c r="Q44" s="37"/>
      <c r="R44" s="37"/>
      <c r="S44" s="37"/>
      <c r="T44" s="34" t="str">
        <f aca="true">IF(COUNTA(B44,F44:N44,Q44)=0,"",IF(OR(B44="",F44="",G44="",H44="",J44="",N44="",Q44=""),"À compléter",IF(AND(B44&lt;TODAY(),Q44&lt;&gt;"Publié",Q44&lt;&gt;"Annulé",Q44&lt;&gt;"Reporté"),"En retard",IF(AND(Q44="Publié",S44=""),"Lien à ajouter","OK"))))</f>
        <v/>
      </c>
      <c r="U44" s="39"/>
      <c r="V44" s="39"/>
      <c r="W44" s="40" t="str">
        <f aca="false">IF(ISNUMBER(U44),IF(U44&gt;0,IF(ISNUMBER(V44),V44/U44,""),""),"")</f>
        <v/>
      </c>
      <c r="X44" s="39"/>
      <c r="Y44" s="39"/>
      <c r="Z44" s="38"/>
    </row>
    <row r="45" customFormat="false" ht="15" hidden="false" customHeight="false" outlineLevel="0" collapsed="false">
      <c r="A45" s="34" t="str">
        <f aca="false">IF(B45="","",ROW()-5)</f>
        <v/>
      </c>
      <c r="B45" s="35"/>
      <c r="C45" s="34" t="str">
        <f aca="false">IF(B45="","",CHOOSE(WEEKDAY(B45,2),"Lun","Mar","Mer","Jeu","Ven","Sam","Dim"))</f>
        <v/>
      </c>
      <c r="D45" s="34" t="str">
        <f aca="false">IF(B45="","",WEEKNUM(B45,21))</f>
        <v/>
      </c>
      <c r="E45" s="36"/>
      <c r="F45" s="37"/>
      <c r="G45" s="38"/>
      <c r="H45" s="37"/>
      <c r="I45" s="37"/>
      <c r="J45" s="37"/>
      <c r="K45" s="37"/>
      <c r="L45" s="38"/>
      <c r="M45" s="38"/>
      <c r="N45" s="38"/>
      <c r="O45" s="37"/>
      <c r="P45" s="35"/>
      <c r="Q45" s="37"/>
      <c r="R45" s="37"/>
      <c r="S45" s="37"/>
      <c r="T45" s="34" t="str">
        <f aca="true">IF(COUNTA(B45,F45:N45,Q45)=0,"",IF(OR(B45="",F45="",G45="",H45="",J45="",N45="",Q45=""),"À compléter",IF(AND(B45&lt;TODAY(),Q45&lt;&gt;"Publié",Q45&lt;&gt;"Annulé",Q45&lt;&gt;"Reporté"),"En retard",IF(AND(Q45="Publié",S45=""),"Lien à ajouter","OK"))))</f>
        <v/>
      </c>
      <c r="U45" s="39"/>
      <c r="V45" s="39"/>
      <c r="W45" s="40" t="str">
        <f aca="false">IF(ISNUMBER(U45),IF(U45&gt;0,IF(ISNUMBER(V45),V45/U45,""),""),"")</f>
        <v/>
      </c>
      <c r="X45" s="39"/>
      <c r="Y45" s="39"/>
      <c r="Z45" s="38"/>
    </row>
    <row r="46" customFormat="false" ht="15" hidden="false" customHeight="false" outlineLevel="0" collapsed="false">
      <c r="A46" s="34" t="str">
        <f aca="false">IF(B46="","",ROW()-5)</f>
        <v/>
      </c>
      <c r="B46" s="35"/>
      <c r="C46" s="34" t="str">
        <f aca="false">IF(B46="","",CHOOSE(WEEKDAY(B46,2),"Lun","Mar","Mer","Jeu","Ven","Sam","Dim"))</f>
        <v/>
      </c>
      <c r="D46" s="34" t="str">
        <f aca="false">IF(B46="","",WEEKNUM(B46,21))</f>
        <v/>
      </c>
      <c r="E46" s="36"/>
      <c r="F46" s="37"/>
      <c r="G46" s="38"/>
      <c r="H46" s="37"/>
      <c r="I46" s="37"/>
      <c r="J46" s="37"/>
      <c r="K46" s="37"/>
      <c r="L46" s="38"/>
      <c r="M46" s="38"/>
      <c r="N46" s="38"/>
      <c r="O46" s="37"/>
      <c r="P46" s="35"/>
      <c r="Q46" s="37"/>
      <c r="R46" s="37"/>
      <c r="S46" s="37"/>
      <c r="T46" s="34" t="str">
        <f aca="true">IF(COUNTA(B46,F46:N46,Q46)=0,"",IF(OR(B46="",F46="",G46="",H46="",J46="",N46="",Q46=""),"À compléter",IF(AND(B46&lt;TODAY(),Q46&lt;&gt;"Publié",Q46&lt;&gt;"Annulé",Q46&lt;&gt;"Reporté"),"En retard",IF(AND(Q46="Publié",S46=""),"Lien à ajouter","OK"))))</f>
        <v/>
      </c>
      <c r="U46" s="39"/>
      <c r="V46" s="39"/>
      <c r="W46" s="40" t="str">
        <f aca="false">IF(ISNUMBER(U46),IF(U46&gt;0,IF(ISNUMBER(V46),V46/U46,""),""),"")</f>
        <v/>
      </c>
      <c r="X46" s="39"/>
      <c r="Y46" s="39"/>
      <c r="Z46" s="38"/>
    </row>
    <row r="47" customFormat="false" ht="15" hidden="false" customHeight="false" outlineLevel="0" collapsed="false">
      <c r="A47" s="34" t="str">
        <f aca="false">IF(B47="","",ROW()-5)</f>
        <v/>
      </c>
      <c r="B47" s="35"/>
      <c r="C47" s="34" t="str">
        <f aca="false">IF(B47="","",CHOOSE(WEEKDAY(B47,2),"Lun","Mar","Mer","Jeu","Ven","Sam","Dim"))</f>
        <v/>
      </c>
      <c r="D47" s="34" t="str">
        <f aca="false">IF(B47="","",WEEKNUM(B47,21))</f>
        <v/>
      </c>
      <c r="E47" s="36"/>
      <c r="F47" s="37"/>
      <c r="G47" s="38"/>
      <c r="H47" s="37"/>
      <c r="I47" s="37"/>
      <c r="J47" s="37"/>
      <c r="K47" s="37"/>
      <c r="L47" s="38"/>
      <c r="M47" s="38"/>
      <c r="N47" s="38"/>
      <c r="O47" s="37"/>
      <c r="P47" s="35"/>
      <c r="Q47" s="37"/>
      <c r="R47" s="37"/>
      <c r="S47" s="37"/>
      <c r="T47" s="34" t="str">
        <f aca="true">IF(COUNTA(B47,F47:N47,Q47)=0,"",IF(OR(B47="",F47="",G47="",H47="",J47="",N47="",Q47=""),"À compléter",IF(AND(B47&lt;TODAY(),Q47&lt;&gt;"Publié",Q47&lt;&gt;"Annulé",Q47&lt;&gt;"Reporté"),"En retard",IF(AND(Q47="Publié",S47=""),"Lien à ajouter","OK"))))</f>
        <v/>
      </c>
      <c r="U47" s="39"/>
      <c r="V47" s="39"/>
      <c r="W47" s="40" t="str">
        <f aca="false">IF(ISNUMBER(U47),IF(U47&gt;0,IF(ISNUMBER(V47),V47/U47,""),""),"")</f>
        <v/>
      </c>
      <c r="X47" s="39"/>
      <c r="Y47" s="39"/>
      <c r="Z47" s="38"/>
    </row>
    <row r="48" customFormat="false" ht="15" hidden="false" customHeight="false" outlineLevel="0" collapsed="false">
      <c r="A48" s="34" t="str">
        <f aca="false">IF(B48="","",ROW()-5)</f>
        <v/>
      </c>
      <c r="B48" s="35"/>
      <c r="C48" s="34" t="str">
        <f aca="false">IF(B48="","",CHOOSE(WEEKDAY(B48,2),"Lun","Mar","Mer","Jeu","Ven","Sam","Dim"))</f>
        <v/>
      </c>
      <c r="D48" s="34" t="str">
        <f aca="false">IF(B48="","",WEEKNUM(B48,21))</f>
        <v/>
      </c>
      <c r="E48" s="36"/>
      <c r="F48" s="37"/>
      <c r="G48" s="38"/>
      <c r="H48" s="37"/>
      <c r="I48" s="37"/>
      <c r="J48" s="37"/>
      <c r="K48" s="37"/>
      <c r="L48" s="38"/>
      <c r="M48" s="38"/>
      <c r="N48" s="38"/>
      <c r="O48" s="37"/>
      <c r="P48" s="35"/>
      <c r="Q48" s="37"/>
      <c r="R48" s="37"/>
      <c r="S48" s="37"/>
      <c r="T48" s="34" t="str">
        <f aca="true">IF(COUNTA(B48,F48:N48,Q48)=0,"",IF(OR(B48="",F48="",G48="",H48="",J48="",N48="",Q48=""),"À compléter",IF(AND(B48&lt;TODAY(),Q48&lt;&gt;"Publié",Q48&lt;&gt;"Annulé",Q48&lt;&gt;"Reporté"),"En retard",IF(AND(Q48="Publié",S48=""),"Lien à ajouter","OK"))))</f>
        <v/>
      </c>
      <c r="U48" s="39"/>
      <c r="V48" s="39"/>
      <c r="W48" s="40" t="str">
        <f aca="false">IF(ISNUMBER(U48),IF(U48&gt;0,IF(ISNUMBER(V48),V48/U48,""),""),"")</f>
        <v/>
      </c>
      <c r="X48" s="39"/>
      <c r="Y48" s="39"/>
      <c r="Z48" s="38"/>
    </row>
    <row r="49" customFormat="false" ht="15" hidden="false" customHeight="false" outlineLevel="0" collapsed="false">
      <c r="A49" s="34" t="str">
        <f aca="false">IF(B49="","",ROW()-5)</f>
        <v/>
      </c>
      <c r="B49" s="35"/>
      <c r="C49" s="34" t="str">
        <f aca="false">IF(B49="","",CHOOSE(WEEKDAY(B49,2),"Lun","Mar","Mer","Jeu","Ven","Sam","Dim"))</f>
        <v/>
      </c>
      <c r="D49" s="34" t="str">
        <f aca="false">IF(B49="","",WEEKNUM(B49,21))</f>
        <v/>
      </c>
      <c r="E49" s="36"/>
      <c r="F49" s="37"/>
      <c r="G49" s="38"/>
      <c r="H49" s="37"/>
      <c r="I49" s="37"/>
      <c r="J49" s="37"/>
      <c r="K49" s="37"/>
      <c r="L49" s="38"/>
      <c r="M49" s="38"/>
      <c r="N49" s="38"/>
      <c r="O49" s="37"/>
      <c r="P49" s="35"/>
      <c r="Q49" s="37"/>
      <c r="R49" s="37"/>
      <c r="S49" s="37"/>
      <c r="T49" s="34" t="str">
        <f aca="true">IF(COUNTA(B49,F49:N49,Q49)=0,"",IF(OR(B49="",F49="",G49="",H49="",J49="",N49="",Q49=""),"À compléter",IF(AND(B49&lt;TODAY(),Q49&lt;&gt;"Publié",Q49&lt;&gt;"Annulé",Q49&lt;&gt;"Reporté"),"En retard",IF(AND(Q49="Publié",S49=""),"Lien à ajouter","OK"))))</f>
        <v/>
      </c>
      <c r="U49" s="39"/>
      <c r="V49" s="39"/>
      <c r="W49" s="40" t="str">
        <f aca="false">IF(ISNUMBER(U49),IF(U49&gt;0,IF(ISNUMBER(V49),V49/U49,""),""),"")</f>
        <v/>
      </c>
      <c r="X49" s="39"/>
      <c r="Y49" s="39"/>
      <c r="Z49" s="38"/>
    </row>
    <row r="50" customFormat="false" ht="15" hidden="false" customHeight="false" outlineLevel="0" collapsed="false">
      <c r="A50" s="34" t="str">
        <f aca="false">IF(B50="","",ROW()-5)</f>
        <v/>
      </c>
      <c r="B50" s="35"/>
      <c r="C50" s="34" t="str">
        <f aca="false">IF(B50="","",CHOOSE(WEEKDAY(B50,2),"Lun","Mar","Mer","Jeu","Ven","Sam","Dim"))</f>
        <v/>
      </c>
      <c r="D50" s="34" t="str">
        <f aca="false">IF(B50="","",WEEKNUM(B50,21))</f>
        <v/>
      </c>
      <c r="E50" s="36"/>
      <c r="F50" s="37"/>
      <c r="G50" s="38"/>
      <c r="H50" s="37"/>
      <c r="I50" s="37"/>
      <c r="J50" s="37"/>
      <c r="K50" s="37"/>
      <c r="L50" s="38"/>
      <c r="M50" s="38"/>
      <c r="N50" s="38"/>
      <c r="O50" s="37"/>
      <c r="P50" s="35"/>
      <c r="Q50" s="37"/>
      <c r="R50" s="37"/>
      <c r="S50" s="37"/>
      <c r="T50" s="34" t="str">
        <f aca="true">IF(COUNTA(B50,F50:N50,Q50)=0,"",IF(OR(B50="",F50="",G50="",H50="",J50="",N50="",Q50=""),"À compléter",IF(AND(B50&lt;TODAY(),Q50&lt;&gt;"Publié",Q50&lt;&gt;"Annulé",Q50&lt;&gt;"Reporté"),"En retard",IF(AND(Q50="Publié",S50=""),"Lien à ajouter","OK"))))</f>
        <v/>
      </c>
      <c r="U50" s="39"/>
      <c r="V50" s="39"/>
      <c r="W50" s="40" t="str">
        <f aca="false">IF(ISNUMBER(U50),IF(U50&gt;0,IF(ISNUMBER(V50),V50/U50,""),""),"")</f>
        <v/>
      </c>
      <c r="X50" s="39"/>
      <c r="Y50" s="39"/>
      <c r="Z50" s="38"/>
    </row>
    <row r="51" customFormat="false" ht="15" hidden="false" customHeight="false" outlineLevel="0" collapsed="false">
      <c r="A51" s="34" t="str">
        <f aca="false">IF(B51="","",ROW()-5)</f>
        <v/>
      </c>
      <c r="B51" s="35"/>
      <c r="C51" s="34" t="str">
        <f aca="false">IF(B51="","",CHOOSE(WEEKDAY(B51,2),"Lun","Mar","Mer","Jeu","Ven","Sam","Dim"))</f>
        <v/>
      </c>
      <c r="D51" s="34" t="str">
        <f aca="false">IF(B51="","",WEEKNUM(B51,21))</f>
        <v/>
      </c>
      <c r="E51" s="36"/>
      <c r="F51" s="37"/>
      <c r="G51" s="38"/>
      <c r="H51" s="37"/>
      <c r="I51" s="37"/>
      <c r="J51" s="37"/>
      <c r="K51" s="37"/>
      <c r="L51" s="38"/>
      <c r="M51" s="38"/>
      <c r="N51" s="38"/>
      <c r="O51" s="37"/>
      <c r="P51" s="35"/>
      <c r="Q51" s="37"/>
      <c r="R51" s="37"/>
      <c r="S51" s="37"/>
      <c r="T51" s="34" t="str">
        <f aca="true">IF(COUNTA(B51,F51:N51,Q51)=0,"",IF(OR(B51="",F51="",G51="",H51="",J51="",N51="",Q51=""),"À compléter",IF(AND(B51&lt;TODAY(),Q51&lt;&gt;"Publié",Q51&lt;&gt;"Annulé",Q51&lt;&gt;"Reporté"),"En retard",IF(AND(Q51="Publié",S51=""),"Lien à ajouter","OK"))))</f>
        <v/>
      </c>
      <c r="U51" s="39"/>
      <c r="V51" s="39"/>
      <c r="W51" s="40" t="str">
        <f aca="false">IF(ISNUMBER(U51),IF(U51&gt;0,IF(ISNUMBER(V51),V51/U51,""),""),"")</f>
        <v/>
      </c>
      <c r="X51" s="39"/>
      <c r="Y51" s="39"/>
      <c r="Z51" s="38"/>
    </row>
    <row r="52" customFormat="false" ht="15" hidden="false" customHeight="false" outlineLevel="0" collapsed="false">
      <c r="A52" s="34" t="str">
        <f aca="false">IF(B52="","",ROW()-5)</f>
        <v/>
      </c>
      <c r="B52" s="35"/>
      <c r="C52" s="34" t="str">
        <f aca="false">IF(B52="","",CHOOSE(WEEKDAY(B52,2),"Lun","Mar","Mer","Jeu","Ven","Sam","Dim"))</f>
        <v/>
      </c>
      <c r="D52" s="34" t="str">
        <f aca="false">IF(B52="","",WEEKNUM(B52,21))</f>
        <v/>
      </c>
      <c r="E52" s="36"/>
      <c r="F52" s="37"/>
      <c r="G52" s="38"/>
      <c r="H52" s="37"/>
      <c r="I52" s="37"/>
      <c r="J52" s="37"/>
      <c r="K52" s="37"/>
      <c r="L52" s="38"/>
      <c r="M52" s="38"/>
      <c r="N52" s="38"/>
      <c r="O52" s="37"/>
      <c r="P52" s="35"/>
      <c r="Q52" s="37"/>
      <c r="R52" s="37"/>
      <c r="S52" s="37"/>
      <c r="T52" s="34" t="str">
        <f aca="true">IF(COUNTA(B52,F52:N52,Q52)=0,"",IF(OR(B52="",F52="",G52="",H52="",J52="",N52="",Q52=""),"À compléter",IF(AND(B52&lt;TODAY(),Q52&lt;&gt;"Publié",Q52&lt;&gt;"Annulé",Q52&lt;&gt;"Reporté"),"En retard",IF(AND(Q52="Publié",S52=""),"Lien à ajouter","OK"))))</f>
        <v/>
      </c>
      <c r="U52" s="39"/>
      <c r="V52" s="39"/>
      <c r="W52" s="40" t="str">
        <f aca="false">IF(ISNUMBER(U52),IF(U52&gt;0,IF(ISNUMBER(V52),V52/U52,""),""),"")</f>
        <v/>
      </c>
      <c r="X52" s="39"/>
      <c r="Y52" s="39"/>
      <c r="Z52" s="38"/>
    </row>
    <row r="53" customFormat="false" ht="15" hidden="false" customHeight="false" outlineLevel="0" collapsed="false">
      <c r="A53" s="34" t="str">
        <f aca="false">IF(B53="","",ROW()-5)</f>
        <v/>
      </c>
      <c r="B53" s="35"/>
      <c r="C53" s="34" t="str">
        <f aca="false">IF(B53="","",CHOOSE(WEEKDAY(B53,2),"Lun","Mar","Mer","Jeu","Ven","Sam","Dim"))</f>
        <v/>
      </c>
      <c r="D53" s="34" t="str">
        <f aca="false">IF(B53="","",WEEKNUM(B53,21))</f>
        <v/>
      </c>
      <c r="E53" s="36"/>
      <c r="F53" s="37"/>
      <c r="G53" s="38"/>
      <c r="H53" s="37"/>
      <c r="I53" s="37"/>
      <c r="J53" s="37"/>
      <c r="K53" s="37"/>
      <c r="L53" s="38"/>
      <c r="M53" s="38"/>
      <c r="N53" s="38"/>
      <c r="O53" s="37"/>
      <c r="P53" s="35"/>
      <c r="Q53" s="37"/>
      <c r="R53" s="37"/>
      <c r="S53" s="37"/>
      <c r="T53" s="34" t="str">
        <f aca="true">IF(COUNTA(B53,F53:N53,Q53)=0,"",IF(OR(B53="",F53="",G53="",H53="",J53="",N53="",Q53=""),"À compléter",IF(AND(B53&lt;TODAY(),Q53&lt;&gt;"Publié",Q53&lt;&gt;"Annulé",Q53&lt;&gt;"Reporté"),"En retard",IF(AND(Q53="Publié",S53=""),"Lien à ajouter","OK"))))</f>
        <v/>
      </c>
      <c r="U53" s="39"/>
      <c r="V53" s="39"/>
      <c r="W53" s="40" t="str">
        <f aca="false">IF(ISNUMBER(U53),IF(U53&gt;0,IF(ISNUMBER(V53),V53/U53,""),""),"")</f>
        <v/>
      </c>
      <c r="X53" s="39"/>
      <c r="Y53" s="39"/>
      <c r="Z53" s="38"/>
    </row>
    <row r="54" customFormat="false" ht="15" hidden="false" customHeight="false" outlineLevel="0" collapsed="false">
      <c r="A54" s="34" t="str">
        <f aca="false">IF(B54="","",ROW()-5)</f>
        <v/>
      </c>
      <c r="B54" s="35"/>
      <c r="C54" s="34" t="str">
        <f aca="false">IF(B54="","",CHOOSE(WEEKDAY(B54,2),"Lun","Mar","Mer","Jeu","Ven","Sam","Dim"))</f>
        <v/>
      </c>
      <c r="D54" s="34" t="str">
        <f aca="false">IF(B54="","",WEEKNUM(B54,21))</f>
        <v/>
      </c>
      <c r="E54" s="36"/>
      <c r="F54" s="37"/>
      <c r="G54" s="38"/>
      <c r="H54" s="37"/>
      <c r="I54" s="37"/>
      <c r="J54" s="37"/>
      <c r="K54" s="37"/>
      <c r="L54" s="38"/>
      <c r="M54" s="38"/>
      <c r="N54" s="38"/>
      <c r="O54" s="37"/>
      <c r="P54" s="35"/>
      <c r="Q54" s="37"/>
      <c r="R54" s="37"/>
      <c r="S54" s="37"/>
      <c r="T54" s="34" t="str">
        <f aca="true">IF(COUNTA(B54,F54:N54,Q54)=0,"",IF(OR(B54="",F54="",G54="",H54="",J54="",N54="",Q54=""),"À compléter",IF(AND(B54&lt;TODAY(),Q54&lt;&gt;"Publié",Q54&lt;&gt;"Annulé",Q54&lt;&gt;"Reporté"),"En retard",IF(AND(Q54="Publié",S54=""),"Lien à ajouter","OK"))))</f>
        <v/>
      </c>
      <c r="U54" s="39"/>
      <c r="V54" s="39"/>
      <c r="W54" s="40" t="str">
        <f aca="false">IF(ISNUMBER(U54),IF(U54&gt;0,IF(ISNUMBER(V54),V54/U54,""),""),"")</f>
        <v/>
      </c>
      <c r="X54" s="39"/>
      <c r="Y54" s="39"/>
      <c r="Z54" s="38"/>
    </row>
    <row r="55" customFormat="false" ht="15" hidden="false" customHeight="false" outlineLevel="0" collapsed="false">
      <c r="A55" s="34" t="str">
        <f aca="false">IF(B55="","",ROW()-5)</f>
        <v/>
      </c>
      <c r="B55" s="35"/>
      <c r="C55" s="34" t="str">
        <f aca="false">IF(B55="","",CHOOSE(WEEKDAY(B55,2),"Lun","Mar","Mer","Jeu","Ven","Sam","Dim"))</f>
        <v/>
      </c>
      <c r="D55" s="34" t="str">
        <f aca="false">IF(B55="","",WEEKNUM(B55,21))</f>
        <v/>
      </c>
      <c r="E55" s="36"/>
      <c r="F55" s="37"/>
      <c r="G55" s="38"/>
      <c r="H55" s="37"/>
      <c r="I55" s="37"/>
      <c r="J55" s="37"/>
      <c r="K55" s="37"/>
      <c r="L55" s="38"/>
      <c r="M55" s="38"/>
      <c r="N55" s="38"/>
      <c r="O55" s="37"/>
      <c r="P55" s="35"/>
      <c r="Q55" s="37"/>
      <c r="R55" s="37"/>
      <c r="S55" s="37"/>
      <c r="T55" s="34" t="str">
        <f aca="true">IF(COUNTA(B55,F55:N55,Q55)=0,"",IF(OR(B55="",F55="",G55="",H55="",J55="",N55="",Q55=""),"À compléter",IF(AND(B55&lt;TODAY(),Q55&lt;&gt;"Publié",Q55&lt;&gt;"Annulé",Q55&lt;&gt;"Reporté"),"En retard",IF(AND(Q55="Publié",S55=""),"Lien à ajouter","OK"))))</f>
        <v/>
      </c>
      <c r="U55" s="39"/>
      <c r="V55" s="39"/>
      <c r="W55" s="40" t="str">
        <f aca="false">IF(ISNUMBER(U55),IF(U55&gt;0,IF(ISNUMBER(V55),V55/U55,""),""),"")</f>
        <v/>
      </c>
      <c r="X55" s="39"/>
      <c r="Y55" s="39"/>
      <c r="Z55" s="38"/>
    </row>
    <row r="56" customFormat="false" ht="15" hidden="false" customHeight="false" outlineLevel="0" collapsed="false">
      <c r="A56" s="34" t="str">
        <f aca="false">IF(B56="","",ROW()-5)</f>
        <v/>
      </c>
      <c r="B56" s="35"/>
      <c r="C56" s="34" t="str">
        <f aca="false">IF(B56="","",CHOOSE(WEEKDAY(B56,2),"Lun","Mar","Mer","Jeu","Ven","Sam","Dim"))</f>
        <v/>
      </c>
      <c r="D56" s="34" t="str">
        <f aca="false">IF(B56="","",WEEKNUM(B56,21))</f>
        <v/>
      </c>
      <c r="E56" s="36"/>
      <c r="F56" s="37"/>
      <c r="G56" s="38"/>
      <c r="H56" s="37"/>
      <c r="I56" s="37"/>
      <c r="J56" s="37"/>
      <c r="K56" s="37"/>
      <c r="L56" s="38"/>
      <c r="M56" s="38"/>
      <c r="N56" s="38"/>
      <c r="O56" s="37"/>
      <c r="P56" s="35"/>
      <c r="Q56" s="37"/>
      <c r="R56" s="37"/>
      <c r="S56" s="37"/>
      <c r="T56" s="34" t="str">
        <f aca="true">IF(COUNTA(B56,F56:N56,Q56)=0,"",IF(OR(B56="",F56="",G56="",H56="",J56="",N56="",Q56=""),"À compléter",IF(AND(B56&lt;TODAY(),Q56&lt;&gt;"Publié",Q56&lt;&gt;"Annulé",Q56&lt;&gt;"Reporté"),"En retard",IF(AND(Q56="Publié",S56=""),"Lien à ajouter","OK"))))</f>
        <v/>
      </c>
      <c r="U56" s="39"/>
      <c r="V56" s="39"/>
      <c r="W56" s="40" t="str">
        <f aca="false">IF(ISNUMBER(U56),IF(U56&gt;0,IF(ISNUMBER(V56),V56/U56,""),""),"")</f>
        <v/>
      </c>
      <c r="X56" s="39"/>
      <c r="Y56" s="39"/>
      <c r="Z56" s="38"/>
    </row>
    <row r="57" customFormat="false" ht="15" hidden="false" customHeight="false" outlineLevel="0" collapsed="false">
      <c r="A57" s="34" t="str">
        <f aca="false">IF(B57="","",ROW()-5)</f>
        <v/>
      </c>
      <c r="B57" s="35"/>
      <c r="C57" s="34" t="str">
        <f aca="false">IF(B57="","",CHOOSE(WEEKDAY(B57,2),"Lun","Mar","Mer","Jeu","Ven","Sam","Dim"))</f>
        <v/>
      </c>
      <c r="D57" s="34" t="str">
        <f aca="false">IF(B57="","",WEEKNUM(B57,21))</f>
        <v/>
      </c>
      <c r="E57" s="36"/>
      <c r="F57" s="37"/>
      <c r="G57" s="38"/>
      <c r="H57" s="37"/>
      <c r="I57" s="37"/>
      <c r="J57" s="37"/>
      <c r="K57" s="37"/>
      <c r="L57" s="38"/>
      <c r="M57" s="38"/>
      <c r="N57" s="38"/>
      <c r="O57" s="37"/>
      <c r="P57" s="35"/>
      <c r="Q57" s="37"/>
      <c r="R57" s="37"/>
      <c r="S57" s="37"/>
      <c r="T57" s="34" t="str">
        <f aca="true">IF(COUNTA(B57,F57:N57,Q57)=0,"",IF(OR(B57="",F57="",G57="",H57="",J57="",N57="",Q57=""),"À compléter",IF(AND(B57&lt;TODAY(),Q57&lt;&gt;"Publié",Q57&lt;&gt;"Annulé",Q57&lt;&gt;"Reporté"),"En retard",IF(AND(Q57="Publié",S57=""),"Lien à ajouter","OK"))))</f>
        <v/>
      </c>
      <c r="U57" s="39"/>
      <c r="V57" s="39"/>
      <c r="W57" s="40" t="str">
        <f aca="false">IF(ISNUMBER(U57),IF(U57&gt;0,IF(ISNUMBER(V57),V57/U57,""),""),"")</f>
        <v/>
      </c>
      <c r="X57" s="39"/>
      <c r="Y57" s="39"/>
      <c r="Z57" s="38"/>
    </row>
    <row r="58" customFormat="false" ht="15" hidden="false" customHeight="false" outlineLevel="0" collapsed="false">
      <c r="A58" s="34" t="str">
        <f aca="false">IF(B58="","",ROW()-5)</f>
        <v/>
      </c>
      <c r="B58" s="35"/>
      <c r="C58" s="34" t="str">
        <f aca="false">IF(B58="","",CHOOSE(WEEKDAY(B58,2),"Lun","Mar","Mer","Jeu","Ven","Sam","Dim"))</f>
        <v/>
      </c>
      <c r="D58" s="34" t="str">
        <f aca="false">IF(B58="","",WEEKNUM(B58,21))</f>
        <v/>
      </c>
      <c r="E58" s="36"/>
      <c r="F58" s="37"/>
      <c r="G58" s="38"/>
      <c r="H58" s="37"/>
      <c r="I58" s="37"/>
      <c r="J58" s="37"/>
      <c r="K58" s="37"/>
      <c r="L58" s="38"/>
      <c r="M58" s="38"/>
      <c r="N58" s="38"/>
      <c r="O58" s="37"/>
      <c r="P58" s="35"/>
      <c r="Q58" s="37"/>
      <c r="R58" s="37"/>
      <c r="S58" s="37"/>
      <c r="T58" s="34" t="str">
        <f aca="true">IF(COUNTA(B58,F58:N58,Q58)=0,"",IF(OR(B58="",F58="",G58="",H58="",J58="",N58="",Q58=""),"À compléter",IF(AND(B58&lt;TODAY(),Q58&lt;&gt;"Publié",Q58&lt;&gt;"Annulé",Q58&lt;&gt;"Reporté"),"En retard",IF(AND(Q58="Publié",S58=""),"Lien à ajouter","OK"))))</f>
        <v/>
      </c>
      <c r="U58" s="39"/>
      <c r="V58" s="39"/>
      <c r="W58" s="40" t="str">
        <f aca="false">IF(ISNUMBER(U58),IF(U58&gt;0,IF(ISNUMBER(V58),V58/U58,""),""),"")</f>
        <v/>
      </c>
      <c r="X58" s="39"/>
      <c r="Y58" s="39"/>
      <c r="Z58" s="38"/>
    </row>
    <row r="59" customFormat="false" ht="15" hidden="false" customHeight="false" outlineLevel="0" collapsed="false">
      <c r="A59" s="34" t="str">
        <f aca="false">IF(B59="","",ROW()-5)</f>
        <v/>
      </c>
      <c r="B59" s="35"/>
      <c r="C59" s="34" t="str">
        <f aca="false">IF(B59="","",CHOOSE(WEEKDAY(B59,2),"Lun","Mar","Mer","Jeu","Ven","Sam","Dim"))</f>
        <v/>
      </c>
      <c r="D59" s="34" t="str">
        <f aca="false">IF(B59="","",WEEKNUM(B59,21))</f>
        <v/>
      </c>
      <c r="E59" s="36"/>
      <c r="F59" s="37"/>
      <c r="G59" s="38"/>
      <c r="H59" s="37"/>
      <c r="I59" s="37"/>
      <c r="J59" s="37"/>
      <c r="K59" s="37"/>
      <c r="L59" s="38"/>
      <c r="M59" s="38"/>
      <c r="N59" s="38"/>
      <c r="O59" s="37"/>
      <c r="P59" s="35"/>
      <c r="Q59" s="37"/>
      <c r="R59" s="37"/>
      <c r="S59" s="37"/>
      <c r="T59" s="34" t="str">
        <f aca="true">IF(COUNTA(B59,F59:N59,Q59)=0,"",IF(OR(B59="",F59="",G59="",H59="",J59="",N59="",Q59=""),"À compléter",IF(AND(B59&lt;TODAY(),Q59&lt;&gt;"Publié",Q59&lt;&gt;"Annulé",Q59&lt;&gt;"Reporté"),"En retard",IF(AND(Q59="Publié",S59=""),"Lien à ajouter","OK"))))</f>
        <v/>
      </c>
      <c r="U59" s="39"/>
      <c r="V59" s="39"/>
      <c r="W59" s="40" t="str">
        <f aca="false">IF(ISNUMBER(U59),IF(U59&gt;0,IF(ISNUMBER(V59),V59/U59,""),""),"")</f>
        <v/>
      </c>
      <c r="X59" s="39"/>
      <c r="Y59" s="39"/>
      <c r="Z59" s="38"/>
    </row>
    <row r="60" customFormat="false" ht="15" hidden="false" customHeight="false" outlineLevel="0" collapsed="false">
      <c r="A60" s="34" t="str">
        <f aca="false">IF(B60="","",ROW()-5)</f>
        <v/>
      </c>
      <c r="B60" s="35"/>
      <c r="C60" s="34" t="str">
        <f aca="false">IF(B60="","",CHOOSE(WEEKDAY(B60,2),"Lun","Mar","Mer","Jeu","Ven","Sam","Dim"))</f>
        <v/>
      </c>
      <c r="D60" s="34" t="str">
        <f aca="false">IF(B60="","",WEEKNUM(B60,21))</f>
        <v/>
      </c>
      <c r="E60" s="36"/>
      <c r="F60" s="37"/>
      <c r="G60" s="38"/>
      <c r="H60" s="37"/>
      <c r="I60" s="37"/>
      <c r="J60" s="37"/>
      <c r="K60" s="37"/>
      <c r="L60" s="38"/>
      <c r="M60" s="38"/>
      <c r="N60" s="38"/>
      <c r="O60" s="37"/>
      <c r="P60" s="35"/>
      <c r="Q60" s="37"/>
      <c r="R60" s="37"/>
      <c r="S60" s="37"/>
      <c r="T60" s="34" t="str">
        <f aca="true">IF(COUNTA(B60,F60:N60,Q60)=0,"",IF(OR(B60="",F60="",G60="",H60="",J60="",N60="",Q60=""),"À compléter",IF(AND(B60&lt;TODAY(),Q60&lt;&gt;"Publié",Q60&lt;&gt;"Annulé",Q60&lt;&gt;"Reporté"),"En retard",IF(AND(Q60="Publié",S60=""),"Lien à ajouter","OK"))))</f>
        <v/>
      </c>
      <c r="U60" s="39"/>
      <c r="V60" s="39"/>
      <c r="W60" s="40" t="str">
        <f aca="false">IF(ISNUMBER(U60),IF(U60&gt;0,IF(ISNUMBER(V60),V60/U60,""),""),"")</f>
        <v/>
      </c>
      <c r="X60" s="39"/>
      <c r="Y60" s="39"/>
      <c r="Z60" s="38"/>
    </row>
    <row r="61" customFormat="false" ht="15" hidden="false" customHeight="false" outlineLevel="0" collapsed="false">
      <c r="A61" s="34" t="str">
        <f aca="false">IF(B61="","",ROW()-5)</f>
        <v/>
      </c>
      <c r="B61" s="35"/>
      <c r="C61" s="34" t="str">
        <f aca="false">IF(B61="","",CHOOSE(WEEKDAY(B61,2),"Lun","Mar","Mer","Jeu","Ven","Sam","Dim"))</f>
        <v/>
      </c>
      <c r="D61" s="34" t="str">
        <f aca="false">IF(B61="","",WEEKNUM(B61,21))</f>
        <v/>
      </c>
      <c r="E61" s="36"/>
      <c r="F61" s="37"/>
      <c r="G61" s="38"/>
      <c r="H61" s="37"/>
      <c r="I61" s="37"/>
      <c r="J61" s="37"/>
      <c r="K61" s="37"/>
      <c r="L61" s="38"/>
      <c r="M61" s="38"/>
      <c r="N61" s="38"/>
      <c r="O61" s="37"/>
      <c r="P61" s="35"/>
      <c r="Q61" s="37"/>
      <c r="R61" s="37"/>
      <c r="S61" s="37"/>
      <c r="T61" s="34" t="str">
        <f aca="true">IF(COUNTA(B61,F61:N61,Q61)=0,"",IF(OR(B61="",F61="",G61="",H61="",J61="",N61="",Q61=""),"À compléter",IF(AND(B61&lt;TODAY(),Q61&lt;&gt;"Publié",Q61&lt;&gt;"Annulé",Q61&lt;&gt;"Reporté"),"En retard",IF(AND(Q61="Publié",S61=""),"Lien à ajouter","OK"))))</f>
        <v/>
      </c>
      <c r="U61" s="39"/>
      <c r="V61" s="39"/>
      <c r="W61" s="40" t="str">
        <f aca="false">IF(ISNUMBER(U61),IF(U61&gt;0,IF(ISNUMBER(V61),V61/U61,""),""),"")</f>
        <v/>
      </c>
      <c r="X61" s="39"/>
      <c r="Y61" s="39"/>
      <c r="Z61" s="38"/>
    </row>
    <row r="62" customFormat="false" ht="15" hidden="false" customHeight="false" outlineLevel="0" collapsed="false">
      <c r="A62" s="34" t="str">
        <f aca="false">IF(B62="","",ROW()-5)</f>
        <v/>
      </c>
      <c r="B62" s="35"/>
      <c r="C62" s="34" t="str">
        <f aca="false">IF(B62="","",CHOOSE(WEEKDAY(B62,2),"Lun","Mar","Mer","Jeu","Ven","Sam","Dim"))</f>
        <v/>
      </c>
      <c r="D62" s="34" t="str">
        <f aca="false">IF(B62="","",WEEKNUM(B62,21))</f>
        <v/>
      </c>
      <c r="E62" s="36"/>
      <c r="F62" s="37"/>
      <c r="G62" s="38"/>
      <c r="H62" s="37"/>
      <c r="I62" s="37"/>
      <c r="J62" s="37"/>
      <c r="K62" s="37"/>
      <c r="L62" s="38"/>
      <c r="M62" s="38"/>
      <c r="N62" s="38"/>
      <c r="O62" s="37"/>
      <c r="P62" s="35"/>
      <c r="Q62" s="37"/>
      <c r="R62" s="37"/>
      <c r="S62" s="37"/>
      <c r="T62" s="34" t="str">
        <f aca="true">IF(COUNTA(B62,F62:N62,Q62)=0,"",IF(OR(B62="",F62="",G62="",H62="",J62="",N62="",Q62=""),"À compléter",IF(AND(B62&lt;TODAY(),Q62&lt;&gt;"Publié",Q62&lt;&gt;"Annulé",Q62&lt;&gt;"Reporté"),"En retard",IF(AND(Q62="Publié",S62=""),"Lien à ajouter","OK"))))</f>
        <v/>
      </c>
      <c r="U62" s="39"/>
      <c r="V62" s="39"/>
      <c r="W62" s="40" t="str">
        <f aca="false">IF(ISNUMBER(U62),IF(U62&gt;0,IF(ISNUMBER(V62),V62/U62,""),""),"")</f>
        <v/>
      </c>
      <c r="X62" s="39"/>
      <c r="Y62" s="39"/>
      <c r="Z62" s="38"/>
    </row>
    <row r="63" customFormat="false" ht="15" hidden="false" customHeight="false" outlineLevel="0" collapsed="false">
      <c r="A63" s="34" t="str">
        <f aca="false">IF(B63="","",ROW()-5)</f>
        <v/>
      </c>
      <c r="B63" s="35"/>
      <c r="C63" s="34" t="str">
        <f aca="false">IF(B63="","",CHOOSE(WEEKDAY(B63,2),"Lun","Mar","Mer","Jeu","Ven","Sam","Dim"))</f>
        <v/>
      </c>
      <c r="D63" s="34" t="str">
        <f aca="false">IF(B63="","",WEEKNUM(B63,21))</f>
        <v/>
      </c>
      <c r="E63" s="36"/>
      <c r="F63" s="37"/>
      <c r="G63" s="38"/>
      <c r="H63" s="37"/>
      <c r="I63" s="37"/>
      <c r="J63" s="37"/>
      <c r="K63" s="37"/>
      <c r="L63" s="38"/>
      <c r="M63" s="38"/>
      <c r="N63" s="38"/>
      <c r="O63" s="37"/>
      <c r="P63" s="35"/>
      <c r="Q63" s="37"/>
      <c r="R63" s="37"/>
      <c r="S63" s="37"/>
      <c r="T63" s="34" t="str">
        <f aca="true">IF(COUNTA(B63,F63:N63,Q63)=0,"",IF(OR(B63="",F63="",G63="",H63="",J63="",N63="",Q63=""),"À compléter",IF(AND(B63&lt;TODAY(),Q63&lt;&gt;"Publié",Q63&lt;&gt;"Annulé",Q63&lt;&gt;"Reporté"),"En retard",IF(AND(Q63="Publié",S63=""),"Lien à ajouter","OK"))))</f>
        <v/>
      </c>
      <c r="U63" s="39"/>
      <c r="V63" s="39"/>
      <c r="W63" s="40" t="str">
        <f aca="false">IF(ISNUMBER(U63),IF(U63&gt;0,IF(ISNUMBER(V63),V63/U63,""),""),"")</f>
        <v/>
      </c>
      <c r="X63" s="39"/>
      <c r="Y63" s="39"/>
      <c r="Z63" s="38"/>
    </row>
    <row r="64" customFormat="false" ht="15" hidden="false" customHeight="false" outlineLevel="0" collapsed="false">
      <c r="A64" s="34" t="str">
        <f aca="false">IF(B64="","",ROW()-5)</f>
        <v/>
      </c>
      <c r="B64" s="35"/>
      <c r="C64" s="34" t="str">
        <f aca="false">IF(B64="","",CHOOSE(WEEKDAY(B64,2),"Lun","Mar","Mer","Jeu","Ven","Sam","Dim"))</f>
        <v/>
      </c>
      <c r="D64" s="34" t="str">
        <f aca="false">IF(B64="","",WEEKNUM(B64,21))</f>
        <v/>
      </c>
      <c r="E64" s="36"/>
      <c r="F64" s="37"/>
      <c r="G64" s="38"/>
      <c r="H64" s="37"/>
      <c r="I64" s="37"/>
      <c r="J64" s="37"/>
      <c r="K64" s="37"/>
      <c r="L64" s="38"/>
      <c r="M64" s="38"/>
      <c r="N64" s="38"/>
      <c r="O64" s="37"/>
      <c r="P64" s="35"/>
      <c r="Q64" s="37"/>
      <c r="R64" s="37"/>
      <c r="S64" s="37"/>
      <c r="T64" s="34" t="str">
        <f aca="true">IF(COUNTA(B64,F64:N64,Q64)=0,"",IF(OR(B64="",F64="",G64="",H64="",J64="",N64="",Q64=""),"À compléter",IF(AND(B64&lt;TODAY(),Q64&lt;&gt;"Publié",Q64&lt;&gt;"Annulé",Q64&lt;&gt;"Reporté"),"En retard",IF(AND(Q64="Publié",S64=""),"Lien à ajouter","OK"))))</f>
        <v/>
      </c>
      <c r="U64" s="39"/>
      <c r="V64" s="39"/>
      <c r="W64" s="40" t="str">
        <f aca="false">IF(ISNUMBER(U64),IF(U64&gt;0,IF(ISNUMBER(V64),V64/U64,""),""),"")</f>
        <v/>
      </c>
      <c r="X64" s="39"/>
      <c r="Y64" s="39"/>
      <c r="Z64" s="38"/>
    </row>
    <row r="65" customFormat="false" ht="15" hidden="false" customHeight="false" outlineLevel="0" collapsed="false">
      <c r="A65" s="34" t="str">
        <f aca="false">IF(B65="","",ROW()-5)</f>
        <v/>
      </c>
      <c r="B65" s="35"/>
      <c r="C65" s="34" t="str">
        <f aca="false">IF(B65="","",CHOOSE(WEEKDAY(B65,2),"Lun","Mar","Mer","Jeu","Ven","Sam","Dim"))</f>
        <v/>
      </c>
      <c r="D65" s="34" t="str">
        <f aca="false">IF(B65="","",WEEKNUM(B65,21))</f>
        <v/>
      </c>
      <c r="E65" s="36"/>
      <c r="F65" s="37"/>
      <c r="G65" s="38"/>
      <c r="H65" s="37"/>
      <c r="I65" s="37"/>
      <c r="J65" s="37"/>
      <c r="K65" s="37"/>
      <c r="L65" s="38"/>
      <c r="M65" s="38"/>
      <c r="N65" s="38"/>
      <c r="O65" s="37"/>
      <c r="P65" s="35"/>
      <c r="Q65" s="37"/>
      <c r="R65" s="37"/>
      <c r="S65" s="37"/>
      <c r="T65" s="34" t="str">
        <f aca="true">IF(COUNTA(B65,F65:N65,Q65)=0,"",IF(OR(B65="",F65="",G65="",H65="",J65="",N65="",Q65=""),"À compléter",IF(AND(B65&lt;TODAY(),Q65&lt;&gt;"Publié",Q65&lt;&gt;"Annulé",Q65&lt;&gt;"Reporté"),"En retard",IF(AND(Q65="Publié",S65=""),"Lien à ajouter","OK"))))</f>
        <v/>
      </c>
      <c r="U65" s="39"/>
      <c r="V65" s="39"/>
      <c r="W65" s="40" t="str">
        <f aca="false">IF(ISNUMBER(U65),IF(U65&gt;0,IF(ISNUMBER(V65),V65/U65,""),""),"")</f>
        <v/>
      </c>
      <c r="X65" s="39"/>
      <c r="Y65" s="39"/>
      <c r="Z65" s="38"/>
    </row>
    <row r="66" customFormat="false" ht="15" hidden="false" customHeight="false" outlineLevel="0" collapsed="false">
      <c r="A66" s="34" t="str">
        <f aca="false">IF(B66="","",ROW()-5)</f>
        <v/>
      </c>
      <c r="B66" s="35"/>
      <c r="C66" s="34" t="str">
        <f aca="false">IF(B66="","",CHOOSE(WEEKDAY(B66,2),"Lun","Mar","Mer","Jeu","Ven","Sam","Dim"))</f>
        <v/>
      </c>
      <c r="D66" s="34" t="str">
        <f aca="false">IF(B66="","",WEEKNUM(B66,21))</f>
        <v/>
      </c>
      <c r="E66" s="36"/>
      <c r="F66" s="37"/>
      <c r="G66" s="38"/>
      <c r="H66" s="37"/>
      <c r="I66" s="37"/>
      <c r="J66" s="37"/>
      <c r="K66" s="37"/>
      <c r="L66" s="38"/>
      <c r="M66" s="38"/>
      <c r="N66" s="38"/>
      <c r="O66" s="37"/>
      <c r="P66" s="35"/>
      <c r="Q66" s="37"/>
      <c r="R66" s="37"/>
      <c r="S66" s="37"/>
      <c r="T66" s="34" t="str">
        <f aca="true">IF(COUNTA(B66,F66:N66,Q66)=0,"",IF(OR(B66="",F66="",G66="",H66="",J66="",N66="",Q66=""),"À compléter",IF(AND(B66&lt;TODAY(),Q66&lt;&gt;"Publié",Q66&lt;&gt;"Annulé",Q66&lt;&gt;"Reporté"),"En retard",IF(AND(Q66="Publié",S66=""),"Lien à ajouter","OK"))))</f>
        <v/>
      </c>
      <c r="U66" s="39"/>
      <c r="V66" s="39"/>
      <c r="W66" s="40" t="str">
        <f aca="false">IF(ISNUMBER(U66),IF(U66&gt;0,IF(ISNUMBER(V66),V66/U66,""),""),"")</f>
        <v/>
      </c>
      <c r="X66" s="39"/>
      <c r="Y66" s="39"/>
      <c r="Z66" s="38"/>
    </row>
    <row r="67" customFormat="false" ht="15" hidden="false" customHeight="false" outlineLevel="0" collapsed="false">
      <c r="A67" s="34" t="str">
        <f aca="false">IF(B67="","",ROW()-5)</f>
        <v/>
      </c>
      <c r="B67" s="35"/>
      <c r="C67" s="34" t="str">
        <f aca="false">IF(B67="","",CHOOSE(WEEKDAY(B67,2),"Lun","Mar","Mer","Jeu","Ven","Sam","Dim"))</f>
        <v/>
      </c>
      <c r="D67" s="34" t="str">
        <f aca="false">IF(B67="","",WEEKNUM(B67,21))</f>
        <v/>
      </c>
      <c r="E67" s="36"/>
      <c r="F67" s="37"/>
      <c r="G67" s="38"/>
      <c r="H67" s="37"/>
      <c r="I67" s="37"/>
      <c r="J67" s="37"/>
      <c r="K67" s="37"/>
      <c r="L67" s="38"/>
      <c r="M67" s="38"/>
      <c r="N67" s="38"/>
      <c r="O67" s="37"/>
      <c r="P67" s="35"/>
      <c r="Q67" s="37"/>
      <c r="R67" s="37"/>
      <c r="S67" s="37"/>
      <c r="T67" s="34" t="str">
        <f aca="true">IF(COUNTA(B67,F67:N67,Q67)=0,"",IF(OR(B67="",F67="",G67="",H67="",J67="",N67="",Q67=""),"À compléter",IF(AND(B67&lt;TODAY(),Q67&lt;&gt;"Publié",Q67&lt;&gt;"Annulé",Q67&lt;&gt;"Reporté"),"En retard",IF(AND(Q67="Publié",S67=""),"Lien à ajouter","OK"))))</f>
        <v/>
      </c>
      <c r="U67" s="39"/>
      <c r="V67" s="39"/>
      <c r="W67" s="40" t="str">
        <f aca="false">IF(ISNUMBER(U67),IF(U67&gt;0,IF(ISNUMBER(V67),V67/U67,""),""),"")</f>
        <v/>
      </c>
      <c r="X67" s="39"/>
      <c r="Y67" s="39"/>
      <c r="Z67" s="38"/>
    </row>
    <row r="68" customFormat="false" ht="15" hidden="false" customHeight="false" outlineLevel="0" collapsed="false">
      <c r="A68" s="34" t="str">
        <f aca="false">IF(B68="","",ROW()-5)</f>
        <v/>
      </c>
      <c r="B68" s="35"/>
      <c r="C68" s="34" t="str">
        <f aca="false">IF(B68="","",CHOOSE(WEEKDAY(B68,2),"Lun","Mar","Mer","Jeu","Ven","Sam","Dim"))</f>
        <v/>
      </c>
      <c r="D68" s="34" t="str">
        <f aca="false">IF(B68="","",WEEKNUM(B68,21))</f>
        <v/>
      </c>
      <c r="E68" s="36"/>
      <c r="F68" s="37"/>
      <c r="G68" s="38"/>
      <c r="H68" s="37"/>
      <c r="I68" s="37"/>
      <c r="J68" s="37"/>
      <c r="K68" s="37"/>
      <c r="L68" s="38"/>
      <c r="M68" s="38"/>
      <c r="N68" s="38"/>
      <c r="O68" s="37"/>
      <c r="P68" s="35"/>
      <c r="Q68" s="37"/>
      <c r="R68" s="37"/>
      <c r="S68" s="37"/>
      <c r="T68" s="34" t="str">
        <f aca="true">IF(COUNTA(B68,F68:N68,Q68)=0,"",IF(OR(B68="",F68="",G68="",H68="",J68="",N68="",Q68=""),"À compléter",IF(AND(B68&lt;TODAY(),Q68&lt;&gt;"Publié",Q68&lt;&gt;"Annulé",Q68&lt;&gt;"Reporté"),"En retard",IF(AND(Q68="Publié",S68=""),"Lien à ajouter","OK"))))</f>
        <v/>
      </c>
      <c r="U68" s="39"/>
      <c r="V68" s="39"/>
      <c r="W68" s="40" t="str">
        <f aca="false">IF(ISNUMBER(U68),IF(U68&gt;0,IF(ISNUMBER(V68),V68/U68,""),""),"")</f>
        <v/>
      </c>
      <c r="X68" s="39"/>
      <c r="Y68" s="39"/>
      <c r="Z68" s="38"/>
    </row>
    <row r="69" customFormat="false" ht="15" hidden="false" customHeight="false" outlineLevel="0" collapsed="false">
      <c r="A69" s="34" t="str">
        <f aca="false">IF(B69="","",ROW()-5)</f>
        <v/>
      </c>
      <c r="B69" s="35"/>
      <c r="C69" s="34" t="str">
        <f aca="false">IF(B69="","",CHOOSE(WEEKDAY(B69,2),"Lun","Mar","Mer","Jeu","Ven","Sam","Dim"))</f>
        <v/>
      </c>
      <c r="D69" s="34" t="str">
        <f aca="false">IF(B69="","",WEEKNUM(B69,21))</f>
        <v/>
      </c>
      <c r="E69" s="36"/>
      <c r="F69" s="37"/>
      <c r="G69" s="38"/>
      <c r="H69" s="37"/>
      <c r="I69" s="37"/>
      <c r="J69" s="37"/>
      <c r="K69" s="37"/>
      <c r="L69" s="38"/>
      <c r="M69" s="38"/>
      <c r="N69" s="38"/>
      <c r="O69" s="37"/>
      <c r="P69" s="35"/>
      <c r="Q69" s="37"/>
      <c r="R69" s="37"/>
      <c r="S69" s="37"/>
      <c r="T69" s="34" t="str">
        <f aca="true">IF(COUNTA(B69,F69:N69,Q69)=0,"",IF(OR(B69="",F69="",G69="",H69="",J69="",N69="",Q69=""),"À compléter",IF(AND(B69&lt;TODAY(),Q69&lt;&gt;"Publié",Q69&lt;&gt;"Annulé",Q69&lt;&gt;"Reporté"),"En retard",IF(AND(Q69="Publié",S69=""),"Lien à ajouter","OK"))))</f>
        <v/>
      </c>
      <c r="U69" s="39"/>
      <c r="V69" s="39"/>
      <c r="W69" s="40" t="str">
        <f aca="false">IF(ISNUMBER(U69),IF(U69&gt;0,IF(ISNUMBER(V69),V69/U69,""),""),"")</f>
        <v/>
      </c>
      <c r="X69" s="39"/>
      <c r="Y69" s="39"/>
      <c r="Z69" s="38"/>
    </row>
    <row r="70" customFormat="false" ht="15" hidden="false" customHeight="false" outlineLevel="0" collapsed="false">
      <c r="A70" s="34" t="str">
        <f aca="false">IF(B70="","",ROW()-5)</f>
        <v/>
      </c>
      <c r="B70" s="35"/>
      <c r="C70" s="34" t="str">
        <f aca="false">IF(B70="","",CHOOSE(WEEKDAY(B70,2),"Lun","Mar","Mer","Jeu","Ven","Sam","Dim"))</f>
        <v/>
      </c>
      <c r="D70" s="34" t="str">
        <f aca="false">IF(B70="","",WEEKNUM(B70,21))</f>
        <v/>
      </c>
      <c r="E70" s="36"/>
      <c r="F70" s="37"/>
      <c r="G70" s="38"/>
      <c r="H70" s="37"/>
      <c r="I70" s="37"/>
      <c r="J70" s="37"/>
      <c r="K70" s="37"/>
      <c r="L70" s="38"/>
      <c r="M70" s="38"/>
      <c r="N70" s="38"/>
      <c r="O70" s="37"/>
      <c r="P70" s="35"/>
      <c r="Q70" s="37"/>
      <c r="R70" s="37"/>
      <c r="S70" s="37"/>
      <c r="T70" s="34" t="str">
        <f aca="true">IF(COUNTA(B70,F70:N70,Q70)=0,"",IF(OR(B70="",F70="",G70="",H70="",J70="",N70="",Q70=""),"À compléter",IF(AND(B70&lt;TODAY(),Q70&lt;&gt;"Publié",Q70&lt;&gt;"Annulé",Q70&lt;&gt;"Reporté"),"En retard",IF(AND(Q70="Publié",S70=""),"Lien à ajouter","OK"))))</f>
        <v/>
      </c>
      <c r="U70" s="39"/>
      <c r="V70" s="39"/>
      <c r="W70" s="40" t="str">
        <f aca="false">IF(ISNUMBER(U70),IF(U70&gt;0,IF(ISNUMBER(V70),V70/U70,""),""),"")</f>
        <v/>
      </c>
      <c r="X70" s="39"/>
      <c r="Y70" s="39"/>
      <c r="Z70" s="38"/>
    </row>
    <row r="71" customFormat="false" ht="15" hidden="false" customHeight="false" outlineLevel="0" collapsed="false">
      <c r="A71" s="34" t="str">
        <f aca="false">IF(B71="","",ROW()-5)</f>
        <v/>
      </c>
      <c r="B71" s="35"/>
      <c r="C71" s="34" t="str">
        <f aca="false">IF(B71="","",CHOOSE(WEEKDAY(B71,2),"Lun","Mar","Mer","Jeu","Ven","Sam","Dim"))</f>
        <v/>
      </c>
      <c r="D71" s="34" t="str">
        <f aca="false">IF(B71="","",WEEKNUM(B71,21))</f>
        <v/>
      </c>
      <c r="E71" s="36"/>
      <c r="F71" s="37"/>
      <c r="G71" s="38"/>
      <c r="H71" s="37"/>
      <c r="I71" s="37"/>
      <c r="J71" s="37"/>
      <c r="K71" s="37"/>
      <c r="L71" s="38"/>
      <c r="M71" s="38"/>
      <c r="N71" s="38"/>
      <c r="O71" s="37"/>
      <c r="P71" s="35"/>
      <c r="Q71" s="37"/>
      <c r="R71" s="37"/>
      <c r="S71" s="37"/>
      <c r="T71" s="34" t="str">
        <f aca="true">IF(COUNTA(B71,F71:N71,Q71)=0,"",IF(OR(B71="",F71="",G71="",H71="",J71="",N71="",Q71=""),"À compléter",IF(AND(B71&lt;TODAY(),Q71&lt;&gt;"Publié",Q71&lt;&gt;"Annulé",Q71&lt;&gt;"Reporté"),"En retard",IF(AND(Q71="Publié",S71=""),"Lien à ajouter","OK"))))</f>
        <v/>
      </c>
      <c r="U71" s="39"/>
      <c r="V71" s="39"/>
      <c r="W71" s="40" t="str">
        <f aca="false">IF(ISNUMBER(U71),IF(U71&gt;0,IF(ISNUMBER(V71),V71/U71,""),""),"")</f>
        <v/>
      </c>
      <c r="X71" s="39"/>
      <c r="Y71" s="39"/>
      <c r="Z71" s="38"/>
    </row>
    <row r="72" customFormat="false" ht="15" hidden="false" customHeight="false" outlineLevel="0" collapsed="false">
      <c r="A72" s="34" t="str">
        <f aca="false">IF(B72="","",ROW()-5)</f>
        <v/>
      </c>
      <c r="B72" s="35"/>
      <c r="C72" s="34" t="str">
        <f aca="false">IF(B72="","",CHOOSE(WEEKDAY(B72,2),"Lun","Mar","Mer","Jeu","Ven","Sam","Dim"))</f>
        <v/>
      </c>
      <c r="D72" s="34" t="str">
        <f aca="false">IF(B72="","",WEEKNUM(B72,21))</f>
        <v/>
      </c>
      <c r="E72" s="36"/>
      <c r="F72" s="37"/>
      <c r="G72" s="38"/>
      <c r="H72" s="37"/>
      <c r="I72" s="37"/>
      <c r="J72" s="37"/>
      <c r="K72" s="37"/>
      <c r="L72" s="38"/>
      <c r="M72" s="38"/>
      <c r="N72" s="38"/>
      <c r="O72" s="37"/>
      <c r="P72" s="35"/>
      <c r="Q72" s="37"/>
      <c r="R72" s="37"/>
      <c r="S72" s="37"/>
      <c r="T72" s="34" t="str">
        <f aca="true">IF(COUNTA(B72,F72:N72,Q72)=0,"",IF(OR(B72="",F72="",G72="",H72="",J72="",N72="",Q72=""),"À compléter",IF(AND(B72&lt;TODAY(),Q72&lt;&gt;"Publié",Q72&lt;&gt;"Annulé",Q72&lt;&gt;"Reporté"),"En retard",IF(AND(Q72="Publié",S72=""),"Lien à ajouter","OK"))))</f>
        <v/>
      </c>
      <c r="U72" s="39"/>
      <c r="V72" s="39"/>
      <c r="W72" s="40" t="str">
        <f aca="false">IF(ISNUMBER(U72),IF(U72&gt;0,IF(ISNUMBER(V72),V72/U72,""),""),"")</f>
        <v/>
      </c>
      <c r="X72" s="39"/>
      <c r="Y72" s="39"/>
      <c r="Z72" s="38"/>
    </row>
    <row r="73" customFormat="false" ht="15" hidden="false" customHeight="false" outlineLevel="0" collapsed="false">
      <c r="A73" s="34" t="str">
        <f aca="false">IF(B73="","",ROW()-5)</f>
        <v/>
      </c>
      <c r="B73" s="35"/>
      <c r="C73" s="34" t="str">
        <f aca="false">IF(B73="","",CHOOSE(WEEKDAY(B73,2),"Lun","Mar","Mer","Jeu","Ven","Sam","Dim"))</f>
        <v/>
      </c>
      <c r="D73" s="34" t="str">
        <f aca="false">IF(B73="","",WEEKNUM(B73,21))</f>
        <v/>
      </c>
      <c r="E73" s="36"/>
      <c r="F73" s="37"/>
      <c r="G73" s="38"/>
      <c r="H73" s="37"/>
      <c r="I73" s="37"/>
      <c r="J73" s="37"/>
      <c r="K73" s="37"/>
      <c r="L73" s="38"/>
      <c r="M73" s="38"/>
      <c r="N73" s="38"/>
      <c r="O73" s="37"/>
      <c r="P73" s="35"/>
      <c r="Q73" s="37"/>
      <c r="R73" s="37"/>
      <c r="S73" s="37"/>
      <c r="T73" s="34" t="str">
        <f aca="true">IF(COUNTA(B73,F73:N73,Q73)=0,"",IF(OR(B73="",F73="",G73="",H73="",J73="",N73="",Q73=""),"À compléter",IF(AND(B73&lt;TODAY(),Q73&lt;&gt;"Publié",Q73&lt;&gt;"Annulé",Q73&lt;&gt;"Reporté"),"En retard",IF(AND(Q73="Publié",S73=""),"Lien à ajouter","OK"))))</f>
        <v/>
      </c>
      <c r="U73" s="39"/>
      <c r="V73" s="39"/>
      <c r="W73" s="40" t="str">
        <f aca="false">IF(ISNUMBER(U73),IF(U73&gt;0,IF(ISNUMBER(V73),V73/U73,""),""),"")</f>
        <v/>
      </c>
      <c r="X73" s="39"/>
      <c r="Y73" s="39"/>
      <c r="Z73" s="38"/>
    </row>
    <row r="74" customFormat="false" ht="15" hidden="false" customHeight="false" outlineLevel="0" collapsed="false">
      <c r="A74" s="34" t="str">
        <f aca="false">IF(B74="","",ROW()-5)</f>
        <v/>
      </c>
      <c r="B74" s="35"/>
      <c r="C74" s="34" t="str">
        <f aca="false">IF(B74="","",CHOOSE(WEEKDAY(B74,2),"Lun","Mar","Mer","Jeu","Ven","Sam","Dim"))</f>
        <v/>
      </c>
      <c r="D74" s="34" t="str">
        <f aca="false">IF(B74="","",WEEKNUM(B74,21))</f>
        <v/>
      </c>
      <c r="E74" s="36"/>
      <c r="F74" s="37"/>
      <c r="G74" s="38"/>
      <c r="H74" s="37"/>
      <c r="I74" s="37"/>
      <c r="J74" s="37"/>
      <c r="K74" s="37"/>
      <c r="L74" s="38"/>
      <c r="M74" s="38"/>
      <c r="N74" s="38"/>
      <c r="O74" s="37"/>
      <c r="P74" s="35"/>
      <c r="Q74" s="37"/>
      <c r="R74" s="37"/>
      <c r="S74" s="37"/>
      <c r="T74" s="34" t="str">
        <f aca="true">IF(COUNTA(B74,F74:N74,Q74)=0,"",IF(OR(B74="",F74="",G74="",H74="",J74="",N74="",Q74=""),"À compléter",IF(AND(B74&lt;TODAY(),Q74&lt;&gt;"Publié",Q74&lt;&gt;"Annulé",Q74&lt;&gt;"Reporté"),"En retard",IF(AND(Q74="Publié",S74=""),"Lien à ajouter","OK"))))</f>
        <v/>
      </c>
      <c r="U74" s="39"/>
      <c r="V74" s="39"/>
      <c r="W74" s="40" t="str">
        <f aca="false">IF(ISNUMBER(U74),IF(U74&gt;0,IF(ISNUMBER(V74),V74/U74,""),""),"")</f>
        <v/>
      </c>
      <c r="X74" s="39"/>
      <c r="Y74" s="39"/>
      <c r="Z74" s="38"/>
    </row>
    <row r="75" customFormat="false" ht="15" hidden="false" customHeight="false" outlineLevel="0" collapsed="false">
      <c r="A75" s="34" t="str">
        <f aca="false">IF(B75="","",ROW()-5)</f>
        <v/>
      </c>
      <c r="B75" s="35"/>
      <c r="C75" s="34" t="str">
        <f aca="false">IF(B75="","",CHOOSE(WEEKDAY(B75,2),"Lun","Mar","Mer","Jeu","Ven","Sam","Dim"))</f>
        <v/>
      </c>
      <c r="D75" s="34" t="str">
        <f aca="false">IF(B75="","",WEEKNUM(B75,21))</f>
        <v/>
      </c>
      <c r="E75" s="36"/>
      <c r="F75" s="37"/>
      <c r="G75" s="38"/>
      <c r="H75" s="37"/>
      <c r="I75" s="37"/>
      <c r="J75" s="37"/>
      <c r="K75" s="37"/>
      <c r="L75" s="38"/>
      <c r="M75" s="38"/>
      <c r="N75" s="38"/>
      <c r="O75" s="37"/>
      <c r="P75" s="35"/>
      <c r="Q75" s="37"/>
      <c r="R75" s="37"/>
      <c r="S75" s="37"/>
      <c r="T75" s="34" t="str">
        <f aca="true">IF(COUNTA(B75,F75:N75,Q75)=0,"",IF(OR(B75="",F75="",G75="",H75="",J75="",N75="",Q75=""),"À compléter",IF(AND(B75&lt;TODAY(),Q75&lt;&gt;"Publié",Q75&lt;&gt;"Annulé",Q75&lt;&gt;"Reporté"),"En retard",IF(AND(Q75="Publié",S75=""),"Lien à ajouter","OK"))))</f>
        <v/>
      </c>
      <c r="U75" s="39"/>
      <c r="V75" s="39"/>
      <c r="W75" s="40" t="str">
        <f aca="false">IF(ISNUMBER(U75),IF(U75&gt;0,IF(ISNUMBER(V75),V75/U75,""),""),"")</f>
        <v/>
      </c>
      <c r="X75" s="39"/>
      <c r="Y75" s="39"/>
      <c r="Z75" s="38"/>
    </row>
    <row r="76" customFormat="false" ht="15" hidden="false" customHeight="false" outlineLevel="0" collapsed="false">
      <c r="A76" s="34" t="str">
        <f aca="false">IF(B76="","",ROW()-5)</f>
        <v/>
      </c>
      <c r="B76" s="35"/>
      <c r="C76" s="34" t="str">
        <f aca="false">IF(B76="","",CHOOSE(WEEKDAY(B76,2),"Lun","Mar","Mer","Jeu","Ven","Sam","Dim"))</f>
        <v/>
      </c>
      <c r="D76" s="34" t="str">
        <f aca="false">IF(B76="","",WEEKNUM(B76,21))</f>
        <v/>
      </c>
      <c r="E76" s="36"/>
      <c r="F76" s="37"/>
      <c r="G76" s="38"/>
      <c r="H76" s="37"/>
      <c r="I76" s="37"/>
      <c r="J76" s="37"/>
      <c r="K76" s="37"/>
      <c r="L76" s="38"/>
      <c r="M76" s="38"/>
      <c r="N76" s="38"/>
      <c r="O76" s="37"/>
      <c r="P76" s="35"/>
      <c r="Q76" s="37"/>
      <c r="R76" s="37"/>
      <c r="S76" s="37"/>
      <c r="T76" s="34" t="str">
        <f aca="true">IF(COUNTA(B76,F76:N76,Q76)=0,"",IF(OR(B76="",F76="",G76="",H76="",J76="",N76="",Q76=""),"À compléter",IF(AND(B76&lt;TODAY(),Q76&lt;&gt;"Publié",Q76&lt;&gt;"Annulé",Q76&lt;&gt;"Reporté"),"En retard",IF(AND(Q76="Publié",S76=""),"Lien à ajouter","OK"))))</f>
        <v/>
      </c>
      <c r="U76" s="39"/>
      <c r="V76" s="39"/>
      <c r="W76" s="40" t="str">
        <f aca="false">IF(ISNUMBER(U76),IF(U76&gt;0,IF(ISNUMBER(V76),V76/U76,""),""),"")</f>
        <v/>
      </c>
      <c r="X76" s="39"/>
      <c r="Y76" s="39"/>
      <c r="Z76" s="38"/>
    </row>
    <row r="77" customFormat="false" ht="15" hidden="false" customHeight="false" outlineLevel="0" collapsed="false">
      <c r="A77" s="34" t="str">
        <f aca="false">IF(B77="","",ROW()-5)</f>
        <v/>
      </c>
      <c r="B77" s="35"/>
      <c r="C77" s="34" t="str">
        <f aca="false">IF(B77="","",CHOOSE(WEEKDAY(B77,2),"Lun","Mar","Mer","Jeu","Ven","Sam","Dim"))</f>
        <v/>
      </c>
      <c r="D77" s="34" t="str">
        <f aca="false">IF(B77="","",WEEKNUM(B77,21))</f>
        <v/>
      </c>
      <c r="E77" s="36"/>
      <c r="F77" s="37"/>
      <c r="G77" s="38"/>
      <c r="H77" s="37"/>
      <c r="I77" s="37"/>
      <c r="J77" s="37"/>
      <c r="K77" s="37"/>
      <c r="L77" s="38"/>
      <c r="M77" s="38"/>
      <c r="N77" s="38"/>
      <c r="O77" s="37"/>
      <c r="P77" s="35"/>
      <c r="Q77" s="37"/>
      <c r="R77" s="37"/>
      <c r="S77" s="37"/>
      <c r="T77" s="34" t="str">
        <f aca="true">IF(COUNTA(B77,F77:N77,Q77)=0,"",IF(OR(B77="",F77="",G77="",H77="",J77="",N77="",Q77=""),"À compléter",IF(AND(B77&lt;TODAY(),Q77&lt;&gt;"Publié",Q77&lt;&gt;"Annulé",Q77&lt;&gt;"Reporté"),"En retard",IF(AND(Q77="Publié",S77=""),"Lien à ajouter","OK"))))</f>
        <v/>
      </c>
      <c r="U77" s="39"/>
      <c r="V77" s="39"/>
      <c r="W77" s="40" t="str">
        <f aca="false">IF(ISNUMBER(U77),IF(U77&gt;0,IF(ISNUMBER(V77),V77/U77,""),""),"")</f>
        <v/>
      </c>
      <c r="X77" s="39"/>
      <c r="Y77" s="39"/>
      <c r="Z77" s="38"/>
    </row>
    <row r="78" customFormat="false" ht="15" hidden="false" customHeight="false" outlineLevel="0" collapsed="false">
      <c r="A78" s="34" t="str">
        <f aca="false">IF(B78="","",ROW()-5)</f>
        <v/>
      </c>
      <c r="B78" s="35"/>
      <c r="C78" s="34" t="str">
        <f aca="false">IF(B78="","",CHOOSE(WEEKDAY(B78,2),"Lun","Mar","Mer","Jeu","Ven","Sam","Dim"))</f>
        <v/>
      </c>
      <c r="D78" s="34" t="str">
        <f aca="false">IF(B78="","",WEEKNUM(B78,21))</f>
        <v/>
      </c>
      <c r="E78" s="36"/>
      <c r="F78" s="37"/>
      <c r="G78" s="38"/>
      <c r="H78" s="37"/>
      <c r="I78" s="37"/>
      <c r="J78" s="37"/>
      <c r="K78" s="37"/>
      <c r="L78" s="38"/>
      <c r="M78" s="38"/>
      <c r="N78" s="38"/>
      <c r="O78" s="37"/>
      <c r="P78" s="35"/>
      <c r="Q78" s="37"/>
      <c r="R78" s="37"/>
      <c r="S78" s="37"/>
      <c r="T78" s="34" t="str">
        <f aca="true">IF(COUNTA(B78,F78:N78,Q78)=0,"",IF(OR(B78="",F78="",G78="",H78="",J78="",N78="",Q78=""),"À compléter",IF(AND(B78&lt;TODAY(),Q78&lt;&gt;"Publié",Q78&lt;&gt;"Annulé",Q78&lt;&gt;"Reporté"),"En retard",IF(AND(Q78="Publié",S78=""),"Lien à ajouter","OK"))))</f>
        <v/>
      </c>
      <c r="U78" s="39"/>
      <c r="V78" s="39"/>
      <c r="W78" s="40" t="str">
        <f aca="false">IF(ISNUMBER(U78),IF(U78&gt;0,IF(ISNUMBER(V78),V78/U78,""),""),"")</f>
        <v/>
      </c>
      <c r="X78" s="39"/>
      <c r="Y78" s="39"/>
      <c r="Z78" s="38"/>
    </row>
    <row r="79" customFormat="false" ht="15" hidden="false" customHeight="false" outlineLevel="0" collapsed="false">
      <c r="A79" s="34" t="str">
        <f aca="false">IF(B79="","",ROW()-5)</f>
        <v/>
      </c>
      <c r="B79" s="35"/>
      <c r="C79" s="34" t="str">
        <f aca="false">IF(B79="","",CHOOSE(WEEKDAY(B79,2),"Lun","Mar","Mer","Jeu","Ven","Sam","Dim"))</f>
        <v/>
      </c>
      <c r="D79" s="34" t="str">
        <f aca="false">IF(B79="","",WEEKNUM(B79,21))</f>
        <v/>
      </c>
      <c r="E79" s="36"/>
      <c r="F79" s="37"/>
      <c r="G79" s="38"/>
      <c r="H79" s="37"/>
      <c r="I79" s="37"/>
      <c r="J79" s="37"/>
      <c r="K79" s="37"/>
      <c r="L79" s="38"/>
      <c r="M79" s="38"/>
      <c r="N79" s="38"/>
      <c r="O79" s="37"/>
      <c r="P79" s="35"/>
      <c r="Q79" s="37"/>
      <c r="R79" s="37"/>
      <c r="S79" s="37"/>
      <c r="T79" s="34" t="str">
        <f aca="true">IF(COUNTA(B79,F79:N79,Q79)=0,"",IF(OR(B79="",F79="",G79="",H79="",J79="",N79="",Q79=""),"À compléter",IF(AND(B79&lt;TODAY(),Q79&lt;&gt;"Publié",Q79&lt;&gt;"Annulé",Q79&lt;&gt;"Reporté"),"En retard",IF(AND(Q79="Publié",S79=""),"Lien à ajouter","OK"))))</f>
        <v/>
      </c>
      <c r="U79" s="39"/>
      <c r="V79" s="39"/>
      <c r="W79" s="40" t="str">
        <f aca="false">IF(ISNUMBER(U79),IF(U79&gt;0,IF(ISNUMBER(V79),V79/U79,""),""),"")</f>
        <v/>
      </c>
      <c r="X79" s="39"/>
      <c r="Y79" s="39"/>
      <c r="Z79" s="38"/>
    </row>
    <row r="80" customFormat="false" ht="15" hidden="false" customHeight="false" outlineLevel="0" collapsed="false">
      <c r="A80" s="34" t="str">
        <f aca="false">IF(B80="","",ROW()-5)</f>
        <v/>
      </c>
      <c r="B80" s="35"/>
      <c r="C80" s="34" t="str">
        <f aca="false">IF(B80="","",CHOOSE(WEEKDAY(B80,2),"Lun","Mar","Mer","Jeu","Ven","Sam","Dim"))</f>
        <v/>
      </c>
      <c r="D80" s="34" t="str">
        <f aca="false">IF(B80="","",WEEKNUM(B80,21))</f>
        <v/>
      </c>
      <c r="E80" s="36"/>
      <c r="F80" s="37"/>
      <c r="G80" s="38"/>
      <c r="H80" s="37"/>
      <c r="I80" s="37"/>
      <c r="J80" s="37"/>
      <c r="K80" s="37"/>
      <c r="L80" s="38"/>
      <c r="M80" s="38"/>
      <c r="N80" s="38"/>
      <c r="O80" s="37"/>
      <c r="P80" s="35"/>
      <c r="Q80" s="37"/>
      <c r="R80" s="37"/>
      <c r="S80" s="37"/>
      <c r="T80" s="34" t="str">
        <f aca="true">IF(COUNTA(B80,F80:N80,Q80)=0,"",IF(OR(B80="",F80="",G80="",H80="",J80="",N80="",Q80=""),"À compléter",IF(AND(B80&lt;TODAY(),Q80&lt;&gt;"Publié",Q80&lt;&gt;"Annulé",Q80&lt;&gt;"Reporté"),"En retard",IF(AND(Q80="Publié",S80=""),"Lien à ajouter","OK"))))</f>
        <v/>
      </c>
      <c r="U80" s="39"/>
      <c r="V80" s="39"/>
      <c r="W80" s="40" t="str">
        <f aca="false">IF(ISNUMBER(U80),IF(U80&gt;0,IF(ISNUMBER(V80),V80/U80,""),""),"")</f>
        <v/>
      </c>
      <c r="X80" s="39"/>
      <c r="Y80" s="39"/>
      <c r="Z80" s="38"/>
    </row>
    <row r="81" customFormat="false" ht="15" hidden="false" customHeight="false" outlineLevel="0" collapsed="false">
      <c r="A81" s="34" t="str">
        <f aca="false">IF(B81="","",ROW()-5)</f>
        <v/>
      </c>
      <c r="B81" s="35"/>
      <c r="C81" s="34" t="str">
        <f aca="false">IF(B81="","",CHOOSE(WEEKDAY(B81,2),"Lun","Mar","Mer","Jeu","Ven","Sam","Dim"))</f>
        <v/>
      </c>
      <c r="D81" s="34" t="str">
        <f aca="false">IF(B81="","",WEEKNUM(B81,21))</f>
        <v/>
      </c>
      <c r="E81" s="36"/>
      <c r="F81" s="37"/>
      <c r="G81" s="38"/>
      <c r="H81" s="37"/>
      <c r="I81" s="37"/>
      <c r="J81" s="37"/>
      <c r="K81" s="37"/>
      <c r="L81" s="38"/>
      <c r="M81" s="38"/>
      <c r="N81" s="38"/>
      <c r="O81" s="37"/>
      <c r="P81" s="35"/>
      <c r="Q81" s="37"/>
      <c r="R81" s="37"/>
      <c r="S81" s="37"/>
      <c r="T81" s="34" t="str">
        <f aca="true">IF(COUNTA(B81,F81:N81,Q81)=0,"",IF(OR(B81="",F81="",G81="",H81="",J81="",N81="",Q81=""),"À compléter",IF(AND(B81&lt;TODAY(),Q81&lt;&gt;"Publié",Q81&lt;&gt;"Annulé",Q81&lt;&gt;"Reporté"),"En retard",IF(AND(Q81="Publié",S81=""),"Lien à ajouter","OK"))))</f>
        <v/>
      </c>
      <c r="U81" s="39"/>
      <c r="V81" s="39"/>
      <c r="W81" s="40" t="str">
        <f aca="false">IF(ISNUMBER(U81),IF(U81&gt;0,IF(ISNUMBER(V81),V81/U81,""),""),"")</f>
        <v/>
      </c>
      <c r="X81" s="39"/>
      <c r="Y81" s="39"/>
      <c r="Z81" s="38"/>
    </row>
    <row r="82" customFormat="false" ht="15" hidden="false" customHeight="false" outlineLevel="0" collapsed="false">
      <c r="A82" s="34" t="str">
        <f aca="false">IF(B82="","",ROW()-5)</f>
        <v/>
      </c>
      <c r="B82" s="35"/>
      <c r="C82" s="34" t="str">
        <f aca="false">IF(B82="","",CHOOSE(WEEKDAY(B82,2),"Lun","Mar","Mer","Jeu","Ven","Sam","Dim"))</f>
        <v/>
      </c>
      <c r="D82" s="34" t="str">
        <f aca="false">IF(B82="","",WEEKNUM(B82,21))</f>
        <v/>
      </c>
      <c r="E82" s="36"/>
      <c r="F82" s="37"/>
      <c r="G82" s="38"/>
      <c r="H82" s="37"/>
      <c r="I82" s="37"/>
      <c r="J82" s="37"/>
      <c r="K82" s="37"/>
      <c r="L82" s="38"/>
      <c r="M82" s="38"/>
      <c r="N82" s="38"/>
      <c r="O82" s="37"/>
      <c r="P82" s="35"/>
      <c r="Q82" s="37"/>
      <c r="R82" s="37"/>
      <c r="S82" s="37"/>
      <c r="T82" s="34" t="str">
        <f aca="true">IF(COUNTA(B82,F82:N82,Q82)=0,"",IF(OR(B82="",F82="",G82="",H82="",J82="",N82="",Q82=""),"À compléter",IF(AND(B82&lt;TODAY(),Q82&lt;&gt;"Publié",Q82&lt;&gt;"Annulé",Q82&lt;&gt;"Reporté"),"En retard",IF(AND(Q82="Publié",S82=""),"Lien à ajouter","OK"))))</f>
        <v/>
      </c>
      <c r="U82" s="39"/>
      <c r="V82" s="39"/>
      <c r="W82" s="40" t="str">
        <f aca="false">IF(ISNUMBER(U82),IF(U82&gt;0,IF(ISNUMBER(V82),V82/U82,""),""),"")</f>
        <v/>
      </c>
      <c r="X82" s="39"/>
      <c r="Y82" s="39"/>
      <c r="Z82" s="38"/>
    </row>
    <row r="83" customFormat="false" ht="15" hidden="false" customHeight="false" outlineLevel="0" collapsed="false">
      <c r="A83" s="34" t="str">
        <f aca="false">IF(B83="","",ROW()-5)</f>
        <v/>
      </c>
      <c r="B83" s="35"/>
      <c r="C83" s="34" t="str">
        <f aca="false">IF(B83="","",CHOOSE(WEEKDAY(B83,2),"Lun","Mar","Mer","Jeu","Ven","Sam","Dim"))</f>
        <v/>
      </c>
      <c r="D83" s="34" t="str">
        <f aca="false">IF(B83="","",WEEKNUM(B83,21))</f>
        <v/>
      </c>
      <c r="E83" s="36"/>
      <c r="F83" s="37"/>
      <c r="G83" s="38"/>
      <c r="H83" s="37"/>
      <c r="I83" s="37"/>
      <c r="J83" s="37"/>
      <c r="K83" s="37"/>
      <c r="L83" s="38"/>
      <c r="M83" s="38"/>
      <c r="N83" s="38"/>
      <c r="O83" s="37"/>
      <c r="P83" s="35"/>
      <c r="Q83" s="37"/>
      <c r="R83" s="37"/>
      <c r="S83" s="37"/>
      <c r="T83" s="34" t="str">
        <f aca="true">IF(COUNTA(B83,F83:N83,Q83)=0,"",IF(OR(B83="",F83="",G83="",H83="",J83="",N83="",Q83=""),"À compléter",IF(AND(B83&lt;TODAY(),Q83&lt;&gt;"Publié",Q83&lt;&gt;"Annulé",Q83&lt;&gt;"Reporté"),"En retard",IF(AND(Q83="Publié",S83=""),"Lien à ajouter","OK"))))</f>
        <v/>
      </c>
      <c r="U83" s="39"/>
      <c r="V83" s="39"/>
      <c r="W83" s="40" t="str">
        <f aca="false">IF(ISNUMBER(U83),IF(U83&gt;0,IF(ISNUMBER(V83),V83/U83,""),""),"")</f>
        <v/>
      </c>
      <c r="X83" s="39"/>
      <c r="Y83" s="39"/>
      <c r="Z83" s="38"/>
    </row>
    <row r="84" customFormat="false" ht="15" hidden="false" customHeight="false" outlineLevel="0" collapsed="false">
      <c r="A84" s="34" t="str">
        <f aca="false">IF(B84="","",ROW()-5)</f>
        <v/>
      </c>
      <c r="B84" s="35"/>
      <c r="C84" s="34" t="str">
        <f aca="false">IF(B84="","",CHOOSE(WEEKDAY(B84,2),"Lun","Mar","Mer","Jeu","Ven","Sam","Dim"))</f>
        <v/>
      </c>
      <c r="D84" s="34" t="str">
        <f aca="false">IF(B84="","",WEEKNUM(B84,21))</f>
        <v/>
      </c>
      <c r="E84" s="36"/>
      <c r="F84" s="37"/>
      <c r="G84" s="38"/>
      <c r="H84" s="37"/>
      <c r="I84" s="37"/>
      <c r="J84" s="37"/>
      <c r="K84" s="37"/>
      <c r="L84" s="38"/>
      <c r="M84" s="38"/>
      <c r="N84" s="38"/>
      <c r="O84" s="37"/>
      <c r="P84" s="35"/>
      <c r="Q84" s="37"/>
      <c r="R84" s="37"/>
      <c r="S84" s="37"/>
      <c r="T84" s="34" t="str">
        <f aca="true">IF(COUNTA(B84,F84:N84,Q84)=0,"",IF(OR(B84="",F84="",G84="",H84="",J84="",N84="",Q84=""),"À compléter",IF(AND(B84&lt;TODAY(),Q84&lt;&gt;"Publié",Q84&lt;&gt;"Annulé",Q84&lt;&gt;"Reporté"),"En retard",IF(AND(Q84="Publié",S84=""),"Lien à ajouter","OK"))))</f>
        <v/>
      </c>
      <c r="U84" s="39"/>
      <c r="V84" s="39"/>
      <c r="W84" s="40" t="str">
        <f aca="false">IF(ISNUMBER(U84),IF(U84&gt;0,IF(ISNUMBER(V84),V84/U84,""),""),"")</f>
        <v/>
      </c>
      <c r="X84" s="39"/>
      <c r="Y84" s="39"/>
      <c r="Z84" s="38"/>
    </row>
    <row r="85" customFormat="false" ht="15" hidden="false" customHeight="false" outlineLevel="0" collapsed="false">
      <c r="A85" s="34" t="str">
        <f aca="false">IF(B85="","",ROW()-5)</f>
        <v/>
      </c>
      <c r="B85" s="35"/>
      <c r="C85" s="34" t="str">
        <f aca="false">IF(B85="","",CHOOSE(WEEKDAY(B85,2),"Lun","Mar","Mer","Jeu","Ven","Sam","Dim"))</f>
        <v/>
      </c>
      <c r="D85" s="34" t="str">
        <f aca="false">IF(B85="","",WEEKNUM(B85,21))</f>
        <v/>
      </c>
      <c r="E85" s="36"/>
      <c r="F85" s="37"/>
      <c r="G85" s="38"/>
      <c r="H85" s="37"/>
      <c r="I85" s="37"/>
      <c r="J85" s="37"/>
      <c r="K85" s="37"/>
      <c r="L85" s="38"/>
      <c r="M85" s="38"/>
      <c r="N85" s="38"/>
      <c r="O85" s="37"/>
      <c r="P85" s="35"/>
      <c r="Q85" s="37"/>
      <c r="R85" s="37"/>
      <c r="S85" s="37"/>
      <c r="T85" s="34" t="str">
        <f aca="true">IF(COUNTA(B85,F85:N85,Q85)=0,"",IF(OR(B85="",F85="",G85="",H85="",J85="",N85="",Q85=""),"À compléter",IF(AND(B85&lt;TODAY(),Q85&lt;&gt;"Publié",Q85&lt;&gt;"Annulé",Q85&lt;&gt;"Reporté"),"En retard",IF(AND(Q85="Publié",S85=""),"Lien à ajouter","OK"))))</f>
        <v/>
      </c>
      <c r="U85" s="39"/>
      <c r="V85" s="39"/>
      <c r="W85" s="40" t="str">
        <f aca="false">IF(ISNUMBER(U85),IF(U85&gt;0,IF(ISNUMBER(V85),V85/U85,""),""),"")</f>
        <v/>
      </c>
      <c r="X85" s="39"/>
      <c r="Y85" s="39"/>
      <c r="Z85" s="38"/>
    </row>
    <row r="86" customFormat="false" ht="15" hidden="false" customHeight="false" outlineLevel="0" collapsed="false">
      <c r="A86" s="34" t="str">
        <f aca="false">IF(B86="","",ROW()-5)</f>
        <v/>
      </c>
      <c r="B86" s="35"/>
      <c r="C86" s="34" t="str">
        <f aca="false">IF(B86="","",CHOOSE(WEEKDAY(B86,2),"Lun","Mar","Mer","Jeu","Ven","Sam","Dim"))</f>
        <v/>
      </c>
      <c r="D86" s="34" t="str">
        <f aca="false">IF(B86="","",WEEKNUM(B86,21))</f>
        <v/>
      </c>
      <c r="E86" s="36"/>
      <c r="F86" s="37"/>
      <c r="G86" s="38"/>
      <c r="H86" s="37"/>
      <c r="I86" s="37"/>
      <c r="J86" s="37"/>
      <c r="K86" s="37"/>
      <c r="L86" s="38"/>
      <c r="M86" s="38"/>
      <c r="N86" s="38"/>
      <c r="O86" s="37"/>
      <c r="P86" s="35"/>
      <c r="Q86" s="37"/>
      <c r="R86" s="37"/>
      <c r="S86" s="37"/>
      <c r="T86" s="34" t="str">
        <f aca="true">IF(COUNTA(B86,F86:N86,Q86)=0,"",IF(OR(B86="",F86="",G86="",H86="",J86="",N86="",Q86=""),"À compléter",IF(AND(B86&lt;TODAY(),Q86&lt;&gt;"Publié",Q86&lt;&gt;"Annulé",Q86&lt;&gt;"Reporté"),"En retard",IF(AND(Q86="Publié",S86=""),"Lien à ajouter","OK"))))</f>
        <v/>
      </c>
      <c r="U86" s="39"/>
      <c r="V86" s="39"/>
      <c r="W86" s="40" t="str">
        <f aca="false">IF(ISNUMBER(U86),IF(U86&gt;0,IF(ISNUMBER(V86),V86/U86,""),""),"")</f>
        <v/>
      </c>
      <c r="X86" s="39"/>
      <c r="Y86" s="39"/>
      <c r="Z86" s="38"/>
    </row>
    <row r="87" customFormat="false" ht="15" hidden="false" customHeight="false" outlineLevel="0" collapsed="false">
      <c r="A87" s="34" t="str">
        <f aca="false">IF(B87="","",ROW()-5)</f>
        <v/>
      </c>
      <c r="B87" s="35"/>
      <c r="C87" s="34" t="str">
        <f aca="false">IF(B87="","",CHOOSE(WEEKDAY(B87,2),"Lun","Mar","Mer","Jeu","Ven","Sam","Dim"))</f>
        <v/>
      </c>
      <c r="D87" s="34" t="str">
        <f aca="false">IF(B87="","",WEEKNUM(B87,21))</f>
        <v/>
      </c>
      <c r="E87" s="36"/>
      <c r="F87" s="37"/>
      <c r="G87" s="38"/>
      <c r="H87" s="37"/>
      <c r="I87" s="37"/>
      <c r="J87" s="37"/>
      <c r="K87" s="37"/>
      <c r="L87" s="38"/>
      <c r="M87" s="38"/>
      <c r="N87" s="38"/>
      <c r="O87" s="37"/>
      <c r="P87" s="35"/>
      <c r="Q87" s="37"/>
      <c r="R87" s="37"/>
      <c r="S87" s="37"/>
      <c r="T87" s="34" t="str">
        <f aca="true">IF(COUNTA(B87,F87:N87,Q87)=0,"",IF(OR(B87="",F87="",G87="",H87="",J87="",N87="",Q87=""),"À compléter",IF(AND(B87&lt;TODAY(),Q87&lt;&gt;"Publié",Q87&lt;&gt;"Annulé",Q87&lt;&gt;"Reporté"),"En retard",IF(AND(Q87="Publié",S87=""),"Lien à ajouter","OK"))))</f>
        <v/>
      </c>
      <c r="U87" s="39"/>
      <c r="V87" s="39"/>
      <c r="W87" s="40" t="str">
        <f aca="false">IF(ISNUMBER(U87),IF(U87&gt;0,IF(ISNUMBER(V87),V87/U87,""),""),"")</f>
        <v/>
      </c>
      <c r="X87" s="39"/>
      <c r="Y87" s="39"/>
      <c r="Z87" s="38"/>
    </row>
    <row r="88" customFormat="false" ht="15" hidden="false" customHeight="false" outlineLevel="0" collapsed="false">
      <c r="A88" s="34" t="str">
        <f aca="false">IF(B88="","",ROW()-5)</f>
        <v/>
      </c>
      <c r="B88" s="35"/>
      <c r="C88" s="34" t="str">
        <f aca="false">IF(B88="","",CHOOSE(WEEKDAY(B88,2),"Lun","Mar","Mer","Jeu","Ven","Sam","Dim"))</f>
        <v/>
      </c>
      <c r="D88" s="34" t="str">
        <f aca="false">IF(B88="","",WEEKNUM(B88,21))</f>
        <v/>
      </c>
      <c r="E88" s="36"/>
      <c r="F88" s="37"/>
      <c r="G88" s="38"/>
      <c r="H88" s="37"/>
      <c r="I88" s="37"/>
      <c r="J88" s="37"/>
      <c r="K88" s="37"/>
      <c r="L88" s="38"/>
      <c r="M88" s="38"/>
      <c r="N88" s="38"/>
      <c r="O88" s="37"/>
      <c r="P88" s="35"/>
      <c r="Q88" s="37"/>
      <c r="R88" s="37"/>
      <c r="S88" s="37"/>
      <c r="T88" s="34" t="str">
        <f aca="true">IF(COUNTA(B88,F88:N88,Q88)=0,"",IF(OR(B88="",F88="",G88="",H88="",J88="",N88="",Q88=""),"À compléter",IF(AND(B88&lt;TODAY(),Q88&lt;&gt;"Publié",Q88&lt;&gt;"Annulé",Q88&lt;&gt;"Reporté"),"En retard",IF(AND(Q88="Publié",S88=""),"Lien à ajouter","OK"))))</f>
        <v/>
      </c>
      <c r="U88" s="39"/>
      <c r="V88" s="39"/>
      <c r="W88" s="40" t="str">
        <f aca="false">IF(ISNUMBER(U88),IF(U88&gt;0,IF(ISNUMBER(V88),V88/U88,""),""),"")</f>
        <v/>
      </c>
      <c r="X88" s="39"/>
      <c r="Y88" s="39"/>
      <c r="Z88" s="38"/>
    </row>
    <row r="89" customFormat="false" ht="15" hidden="false" customHeight="false" outlineLevel="0" collapsed="false">
      <c r="A89" s="34" t="str">
        <f aca="false">IF(B89="","",ROW()-5)</f>
        <v/>
      </c>
      <c r="B89" s="35"/>
      <c r="C89" s="34" t="str">
        <f aca="false">IF(B89="","",CHOOSE(WEEKDAY(B89,2),"Lun","Mar","Mer","Jeu","Ven","Sam","Dim"))</f>
        <v/>
      </c>
      <c r="D89" s="34" t="str">
        <f aca="false">IF(B89="","",WEEKNUM(B89,21))</f>
        <v/>
      </c>
      <c r="E89" s="36"/>
      <c r="F89" s="37"/>
      <c r="G89" s="38"/>
      <c r="H89" s="37"/>
      <c r="I89" s="37"/>
      <c r="J89" s="37"/>
      <c r="K89" s="37"/>
      <c r="L89" s="38"/>
      <c r="M89" s="38"/>
      <c r="N89" s="38"/>
      <c r="O89" s="37"/>
      <c r="P89" s="35"/>
      <c r="Q89" s="37"/>
      <c r="R89" s="37"/>
      <c r="S89" s="37"/>
      <c r="T89" s="34" t="str">
        <f aca="true">IF(COUNTA(B89,F89:N89,Q89)=0,"",IF(OR(B89="",F89="",G89="",H89="",J89="",N89="",Q89=""),"À compléter",IF(AND(B89&lt;TODAY(),Q89&lt;&gt;"Publié",Q89&lt;&gt;"Annulé",Q89&lt;&gt;"Reporté"),"En retard",IF(AND(Q89="Publié",S89=""),"Lien à ajouter","OK"))))</f>
        <v/>
      </c>
      <c r="U89" s="39"/>
      <c r="V89" s="39"/>
      <c r="W89" s="40" t="str">
        <f aca="false">IF(ISNUMBER(U89),IF(U89&gt;0,IF(ISNUMBER(V89),V89/U89,""),""),"")</f>
        <v/>
      </c>
      <c r="X89" s="39"/>
      <c r="Y89" s="39"/>
      <c r="Z89" s="38"/>
    </row>
    <row r="90" customFormat="false" ht="15" hidden="false" customHeight="false" outlineLevel="0" collapsed="false">
      <c r="A90" s="34" t="str">
        <f aca="false">IF(B90="","",ROW()-5)</f>
        <v/>
      </c>
      <c r="B90" s="35"/>
      <c r="C90" s="34" t="str">
        <f aca="false">IF(B90="","",CHOOSE(WEEKDAY(B90,2),"Lun","Mar","Mer","Jeu","Ven","Sam","Dim"))</f>
        <v/>
      </c>
      <c r="D90" s="34" t="str">
        <f aca="false">IF(B90="","",WEEKNUM(B90,21))</f>
        <v/>
      </c>
      <c r="E90" s="36"/>
      <c r="F90" s="37"/>
      <c r="G90" s="38"/>
      <c r="H90" s="37"/>
      <c r="I90" s="37"/>
      <c r="J90" s="37"/>
      <c r="K90" s="37"/>
      <c r="L90" s="38"/>
      <c r="M90" s="38"/>
      <c r="N90" s="38"/>
      <c r="O90" s="37"/>
      <c r="P90" s="35"/>
      <c r="Q90" s="37"/>
      <c r="R90" s="37"/>
      <c r="S90" s="37"/>
      <c r="T90" s="34" t="str">
        <f aca="true">IF(COUNTA(B90,F90:N90,Q90)=0,"",IF(OR(B90="",F90="",G90="",H90="",J90="",N90="",Q90=""),"À compléter",IF(AND(B90&lt;TODAY(),Q90&lt;&gt;"Publié",Q90&lt;&gt;"Annulé",Q90&lt;&gt;"Reporté"),"En retard",IF(AND(Q90="Publié",S90=""),"Lien à ajouter","OK"))))</f>
        <v/>
      </c>
      <c r="U90" s="39"/>
      <c r="V90" s="39"/>
      <c r="W90" s="40" t="str">
        <f aca="false">IF(ISNUMBER(U90),IF(U90&gt;0,IF(ISNUMBER(V90),V90/U90,""),""),"")</f>
        <v/>
      </c>
      <c r="X90" s="39"/>
      <c r="Y90" s="39"/>
      <c r="Z90" s="38"/>
    </row>
    <row r="91" customFormat="false" ht="15" hidden="false" customHeight="false" outlineLevel="0" collapsed="false">
      <c r="A91" s="34" t="str">
        <f aca="false">IF(B91="","",ROW()-5)</f>
        <v/>
      </c>
      <c r="B91" s="35"/>
      <c r="C91" s="34" t="str">
        <f aca="false">IF(B91="","",CHOOSE(WEEKDAY(B91,2),"Lun","Mar","Mer","Jeu","Ven","Sam","Dim"))</f>
        <v/>
      </c>
      <c r="D91" s="34" t="str">
        <f aca="false">IF(B91="","",WEEKNUM(B91,21))</f>
        <v/>
      </c>
      <c r="E91" s="36"/>
      <c r="F91" s="37"/>
      <c r="G91" s="38"/>
      <c r="H91" s="37"/>
      <c r="I91" s="37"/>
      <c r="J91" s="37"/>
      <c r="K91" s="37"/>
      <c r="L91" s="38"/>
      <c r="M91" s="38"/>
      <c r="N91" s="38"/>
      <c r="O91" s="37"/>
      <c r="P91" s="35"/>
      <c r="Q91" s="37"/>
      <c r="R91" s="37"/>
      <c r="S91" s="37"/>
      <c r="T91" s="34" t="str">
        <f aca="true">IF(COUNTA(B91,F91:N91,Q91)=0,"",IF(OR(B91="",F91="",G91="",H91="",J91="",N91="",Q91=""),"À compléter",IF(AND(B91&lt;TODAY(),Q91&lt;&gt;"Publié",Q91&lt;&gt;"Annulé",Q91&lt;&gt;"Reporté"),"En retard",IF(AND(Q91="Publié",S91=""),"Lien à ajouter","OK"))))</f>
        <v/>
      </c>
      <c r="U91" s="39"/>
      <c r="V91" s="39"/>
      <c r="W91" s="40" t="str">
        <f aca="false">IF(ISNUMBER(U91),IF(U91&gt;0,IF(ISNUMBER(V91),V91/U91,""),""),"")</f>
        <v/>
      </c>
      <c r="X91" s="39"/>
      <c r="Y91" s="39"/>
      <c r="Z91" s="38"/>
    </row>
    <row r="92" customFormat="false" ht="15" hidden="false" customHeight="false" outlineLevel="0" collapsed="false">
      <c r="A92" s="34" t="str">
        <f aca="false">IF(B92="","",ROW()-5)</f>
        <v/>
      </c>
      <c r="B92" s="35"/>
      <c r="C92" s="34" t="str">
        <f aca="false">IF(B92="","",CHOOSE(WEEKDAY(B92,2),"Lun","Mar","Mer","Jeu","Ven","Sam","Dim"))</f>
        <v/>
      </c>
      <c r="D92" s="34" t="str">
        <f aca="false">IF(B92="","",WEEKNUM(B92,21))</f>
        <v/>
      </c>
      <c r="E92" s="36"/>
      <c r="F92" s="37"/>
      <c r="G92" s="38"/>
      <c r="H92" s="37"/>
      <c r="I92" s="37"/>
      <c r="J92" s="37"/>
      <c r="K92" s="37"/>
      <c r="L92" s="38"/>
      <c r="M92" s="38"/>
      <c r="N92" s="38"/>
      <c r="O92" s="37"/>
      <c r="P92" s="35"/>
      <c r="Q92" s="37"/>
      <c r="R92" s="37"/>
      <c r="S92" s="37"/>
      <c r="T92" s="34" t="str">
        <f aca="true">IF(COUNTA(B92,F92:N92,Q92)=0,"",IF(OR(B92="",F92="",G92="",H92="",J92="",N92="",Q92=""),"À compléter",IF(AND(B92&lt;TODAY(),Q92&lt;&gt;"Publié",Q92&lt;&gt;"Annulé",Q92&lt;&gt;"Reporté"),"En retard",IF(AND(Q92="Publié",S92=""),"Lien à ajouter","OK"))))</f>
        <v/>
      </c>
      <c r="U92" s="39"/>
      <c r="V92" s="39"/>
      <c r="W92" s="40" t="str">
        <f aca="false">IF(ISNUMBER(U92),IF(U92&gt;0,IF(ISNUMBER(V92),V92/U92,""),""),"")</f>
        <v/>
      </c>
      <c r="X92" s="39"/>
      <c r="Y92" s="39"/>
      <c r="Z92" s="38"/>
    </row>
    <row r="93" customFormat="false" ht="15" hidden="false" customHeight="false" outlineLevel="0" collapsed="false">
      <c r="A93" s="34" t="str">
        <f aca="false">IF(B93="","",ROW()-5)</f>
        <v/>
      </c>
      <c r="B93" s="35"/>
      <c r="C93" s="34" t="str">
        <f aca="false">IF(B93="","",CHOOSE(WEEKDAY(B93,2),"Lun","Mar","Mer","Jeu","Ven","Sam","Dim"))</f>
        <v/>
      </c>
      <c r="D93" s="34" t="str">
        <f aca="false">IF(B93="","",WEEKNUM(B93,21))</f>
        <v/>
      </c>
      <c r="E93" s="36"/>
      <c r="F93" s="37"/>
      <c r="G93" s="38"/>
      <c r="H93" s="37"/>
      <c r="I93" s="37"/>
      <c r="J93" s="37"/>
      <c r="K93" s="37"/>
      <c r="L93" s="38"/>
      <c r="M93" s="38"/>
      <c r="N93" s="38"/>
      <c r="O93" s="37"/>
      <c r="P93" s="35"/>
      <c r="Q93" s="37"/>
      <c r="R93" s="37"/>
      <c r="S93" s="37"/>
      <c r="T93" s="34" t="str">
        <f aca="true">IF(COUNTA(B93,F93:N93,Q93)=0,"",IF(OR(B93="",F93="",G93="",H93="",J93="",N93="",Q93=""),"À compléter",IF(AND(B93&lt;TODAY(),Q93&lt;&gt;"Publié",Q93&lt;&gt;"Annulé",Q93&lt;&gt;"Reporté"),"En retard",IF(AND(Q93="Publié",S93=""),"Lien à ajouter","OK"))))</f>
        <v/>
      </c>
      <c r="U93" s="39"/>
      <c r="V93" s="39"/>
      <c r="W93" s="40" t="str">
        <f aca="false">IF(ISNUMBER(U93),IF(U93&gt;0,IF(ISNUMBER(V93),V93/U93,""),""),"")</f>
        <v/>
      </c>
      <c r="X93" s="39"/>
      <c r="Y93" s="39"/>
      <c r="Z93" s="38"/>
    </row>
    <row r="94" customFormat="false" ht="15" hidden="false" customHeight="false" outlineLevel="0" collapsed="false">
      <c r="A94" s="34" t="str">
        <f aca="false">IF(B94="","",ROW()-5)</f>
        <v/>
      </c>
      <c r="B94" s="35"/>
      <c r="C94" s="34" t="str">
        <f aca="false">IF(B94="","",CHOOSE(WEEKDAY(B94,2),"Lun","Mar","Mer","Jeu","Ven","Sam","Dim"))</f>
        <v/>
      </c>
      <c r="D94" s="34" t="str">
        <f aca="false">IF(B94="","",WEEKNUM(B94,21))</f>
        <v/>
      </c>
      <c r="E94" s="36"/>
      <c r="F94" s="37"/>
      <c r="G94" s="38"/>
      <c r="H94" s="37"/>
      <c r="I94" s="37"/>
      <c r="J94" s="37"/>
      <c r="K94" s="37"/>
      <c r="L94" s="38"/>
      <c r="M94" s="38"/>
      <c r="N94" s="38"/>
      <c r="O94" s="37"/>
      <c r="P94" s="35"/>
      <c r="Q94" s="37"/>
      <c r="R94" s="37"/>
      <c r="S94" s="37"/>
      <c r="T94" s="34" t="str">
        <f aca="true">IF(COUNTA(B94,F94:N94,Q94)=0,"",IF(OR(B94="",F94="",G94="",H94="",J94="",N94="",Q94=""),"À compléter",IF(AND(B94&lt;TODAY(),Q94&lt;&gt;"Publié",Q94&lt;&gt;"Annulé",Q94&lt;&gt;"Reporté"),"En retard",IF(AND(Q94="Publié",S94=""),"Lien à ajouter","OK"))))</f>
        <v/>
      </c>
      <c r="U94" s="39"/>
      <c r="V94" s="39"/>
      <c r="W94" s="40" t="str">
        <f aca="false">IF(ISNUMBER(U94),IF(U94&gt;0,IF(ISNUMBER(V94),V94/U94,""),""),"")</f>
        <v/>
      </c>
      <c r="X94" s="39"/>
      <c r="Y94" s="39"/>
      <c r="Z94" s="38"/>
    </row>
    <row r="95" customFormat="false" ht="15" hidden="false" customHeight="false" outlineLevel="0" collapsed="false">
      <c r="A95" s="34" t="str">
        <f aca="false">IF(B95="","",ROW()-5)</f>
        <v/>
      </c>
      <c r="B95" s="35"/>
      <c r="C95" s="34" t="str">
        <f aca="false">IF(B95="","",CHOOSE(WEEKDAY(B95,2),"Lun","Mar","Mer","Jeu","Ven","Sam","Dim"))</f>
        <v/>
      </c>
      <c r="D95" s="34" t="str">
        <f aca="false">IF(B95="","",WEEKNUM(B95,21))</f>
        <v/>
      </c>
      <c r="E95" s="36"/>
      <c r="F95" s="37"/>
      <c r="G95" s="38"/>
      <c r="H95" s="37"/>
      <c r="I95" s="37"/>
      <c r="J95" s="37"/>
      <c r="K95" s="37"/>
      <c r="L95" s="38"/>
      <c r="M95" s="38"/>
      <c r="N95" s="38"/>
      <c r="O95" s="37"/>
      <c r="P95" s="35"/>
      <c r="Q95" s="37"/>
      <c r="R95" s="37"/>
      <c r="S95" s="37"/>
      <c r="T95" s="34" t="str">
        <f aca="true">IF(COUNTA(B95,F95:N95,Q95)=0,"",IF(OR(B95="",F95="",G95="",H95="",J95="",N95="",Q95=""),"À compléter",IF(AND(B95&lt;TODAY(),Q95&lt;&gt;"Publié",Q95&lt;&gt;"Annulé",Q95&lt;&gt;"Reporté"),"En retard",IF(AND(Q95="Publié",S95=""),"Lien à ajouter","OK"))))</f>
        <v/>
      </c>
      <c r="U95" s="39"/>
      <c r="V95" s="39"/>
      <c r="W95" s="40" t="str">
        <f aca="false">IF(ISNUMBER(U95),IF(U95&gt;0,IF(ISNUMBER(V95),V95/U95,""),""),"")</f>
        <v/>
      </c>
      <c r="X95" s="39"/>
      <c r="Y95" s="39"/>
      <c r="Z95" s="38"/>
    </row>
    <row r="96" customFormat="false" ht="15" hidden="false" customHeight="false" outlineLevel="0" collapsed="false">
      <c r="A96" s="34" t="str">
        <f aca="false">IF(B96="","",ROW()-5)</f>
        <v/>
      </c>
      <c r="B96" s="35"/>
      <c r="C96" s="34" t="str">
        <f aca="false">IF(B96="","",CHOOSE(WEEKDAY(B96,2),"Lun","Mar","Mer","Jeu","Ven","Sam","Dim"))</f>
        <v/>
      </c>
      <c r="D96" s="34" t="str">
        <f aca="false">IF(B96="","",WEEKNUM(B96,21))</f>
        <v/>
      </c>
      <c r="E96" s="36"/>
      <c r="F96" s="37"/>
      <c r="G96" s="38"/>
      <c r="H96" s="37"/>
      <c r="I96" s="37"/>
      <c r="J96" s="37"/>
      <c r="K96" s="37"/>
      <c r="L96" s="38"/>
      <c r="M96" s="38"/>
      <c r="N96" s="38"/>
      <c r="O96" s="37"/>
      <c r="P96" s="35"/>
      <c r="Q96" s="37"/>
      <c r="R96" s="37"/>
      <c r="S96" s="37"/>
      <c r="T96" s="34" t="str">
        <f aca="true">IF(COUNTA(B96,F96:N96,Q96)=0,"",IF(OR(B96="",F96="",G96="",H96="",J96="",N96="",Q96=""),"À compléter",IF(AND(B96&lt;TODAY(),Q96&lt;&gt;"Publié",Q96&lt;&gt;"Annulé",Q96&lt;&gt;"Reporté"),"En retard",IF(AND(Q96="Publié",S96=""),"Lien à ajouter","OK"))))</f>
        <v/>
      </c>
      <c r="U96" s="39"/>
      <c r="V96" s="39"/>
      <c r="W96" s="40" t="str">
        <f aca="false">IF(ISNUMBER(U96),IF(U96&gt;0,IF(ISNUMBER(V96),V96/U96,""),""),"")</f>
        <v/>
      </c>
      <c r="X96" s="39"/>
      <c r="Y96" s="39"/>
      <c r="Z96" s="38"/>
    </row>
    <row r="97" customFormat="false" ht="15" hidden="false" customHeight="false" outlineLevel="0" collapsed="false">
      <c r="A97" s="34" t="str">
        <f aca="false">IF(B97="","",ROW()-5)</f>
        <v/>
      </c>
      <c r="B97" s="35"/>
      <c r="C97" s="34" t="str">
        <f aca="false">IF(B97="","",CHOOSE(WEEKDAY(B97,2),"Lun","Mar","Mer","Jeu","Ven","Sam","Dim"))</f>
        <v/>
      </c>
      <c r="D97" s="34" t="str">
        <f aca="false">IF(B97="","",WEEKNUM(B97,21))</f>
        <v/>
      </c>
      <c r="E97" s="36"/>
      <c r="F97" s="37"/>
      <c r="G97" s="38"/>
      <c r="H97" s="37"/>
      <c r="I97" s="37"/>
      <c r="J97" s="37"/>
      <c r="K97" s="37"/>
      <c r="L97" s="38"/>
      <c r="M97" s="38"/>
      <c r="N97" s="38"/>
      <c r="O97" s="37"/>
      <c r="P97" s="35"/>
      <c r="Q97" s="37"/>
      <c r="R97" s="37"/>
      <c r="S97" s="37"/>
      <c r="T97" s="34" t="str">
        <f aca="true">IF(COUNTA(B97,F97:N97,Q97)=0,"",IF(OR(B97="",F97="",G97="",H97="",J97="",N97="",Q97=""),"À compléter",IF(AND(B97&lt;TODAY(),Q97&lt;&gt;"Publié",Q97&lt;&gt;"Annulé",Q97&lt;&gt;"Reporté"),"En retard",IF(AND(Q97="Publié",S97=""),"Lien à ajouter","OK"))))</f>
        <v/>
      </c>
      <c r="U97" s="39"/>
      <c r="V97" s="39"/>
      <c r="W97" s="40" t="str">
        <f aca="false">IF(ISNUMBER(U97),IF(U97&gt;0,IF(ISNUMBER(V97),V97/U97,""),""),"")</f>
        <v/>
      </c>
      <c r="X97" s="39"/>
      <c r="Y97" s="39"/>
      <c r="Z97" s="38"/>
    </row>
    <row r="98" customFormat="false" ht="15" hidden="false" customHeight="false" outlineLevel="0" collapsed="false">
      <c r="A98" s="34" t="str">
        <f aca="false">IF(B98="","",ROW()-5)</f>
        <v/>
      </c>
      <c r="B98" s="35"/>
      <c r="C98" s="34" t="str">
        <f aca="false">IF(B98="","",CHOOSE(WEEKDAY(B98,2),"Lun","Mar","Mer","Jeu","Ven","Sam","Dim"))</f>
        <v/>
      </c>
      <c r="D98" s="34" t="str">
        <f aca="false">IF(B98="","",WEEKNUM(B98,21))</f>
        <v/>
      </c>
      <c r="E98" s="36"/>
      <c r="F98" s="37"/>
      <c r="G98" s="38"/>
      <c r="H98" s="37"/>
      <c r="I98" s="37"/>
      <c r="J98" s="37"/>
      <c r="K98" s="37"/>
      <c r="L98" s="38"/>
      <c r="M98" s="38"/>
      <c r="N98" s="38"/>
      <c r="O98" s="37"/>
      <c r="P98" s="35"/>
      <c r="Q98" s="37"/>
      <c r="R98" s="37"/>
      <c r="S98" s="37"/>
      <c r="T98" s="34" t="str">
        <f aca="true">IF(COUNTA(B98,F98:N98,Q98)=0,"",IF(OR(B98="",F98="",G98="",H98="",J98="",N98="",Q98=""),"À compléter",IF(AND(B98&lt;TODAY(),Q98&lt;&gt;"Publié",Q98&lt;&gt;"Annulé",Q98&lt;&gt;"Reporté"),"En retard",IF(AND(Q98="Publié",S98=""),"Lien à ajouter","OK"))))</f>
        <v/>
      </c>
      <c r="U98" s="39"/>
      <c r="V98" s="39"/>
      <c r="W98" s="40" t="str">
        <f aca="false">IF(ISNUMBER(U98),IF(U98&gt;0,IF(ISNUMBER(V98),V98/U98,""),""),"")</f>
        <v/>
      </c>
      <c r="X98" s="39"/>
      <c r="Y98" s="39"/>
      <c r="Z98" s="38"/>
    </row>
    <row r="99" customFormat="false" ht="15" hidden="false" customHeight="false" outlineLevel="0" collapsed="false">
      <c r="A99" s="34" t="str">
        <f aca="false">IF(B99="","",ROW()-5)</f>
        <v/>
      </c>
      <c r="B99" s="35"/>
      <c r="C99" s="34" t="str">
        <f aca="false">IF(B99="","",CHOOSE(WEEKDAY(B99,2),"Lun","Mar","Mer","Jeu","Ven","Sam","Dim"))</f>
        <v/>
      </c>
      <c r="D99" s="34" t="str">
        <f aca="false">IF(B99="","",WEEKNUM(B99,21))</f>
        <v/>
      </c>
      <c r="E99" s="36"/>
      <c r="F99" s="37"/>
      <c r="G99" s="38"/>
      <c r="H99" s="37"/>
      <c r="I99" s="37"/>
      <c r="J99" s="37"/>
      <c r="K99" s="37"/>
      <c r="L99" s="38"/>
      <c r="M99" s="38"/>
      <c r="N99" s="38"/>
      <c r="O99" s="37"/>
      <c r="P99" s="35"/>
      <c r="Q99" s="37"/>
      <c r="R99" s="37"/>
      <c r="S99" s="37"/>
      <c r="T99" s="34" t="str">
        <f aca="true">IF(COUNTA(B99,F99:N99,Q99)=0,"",IF(OR(B99="",F99="",G99="",H99="",J99="",N99="",Q99=""),"À compléter",IF(AND(B99&lt;TODAY(),Q99&lt;&gt;"Publié",Q99&lt;&gt;"Annulé",Q99&lt;&gt;"Reporté"),"En retard",IF(AND(Q99="Publié",S99=""),"Lien à ajouter","OK"))))</f>
        <v/>
      </c>
      <c r="U99" s="39"/>
      <c r="V99" s="39"/>
      <c r="W99" s="40" t="str">
        <f aca="false">IF(ISNUMBER(U99),IF(U99&gt;0,IF(ISNUMBER(V99),V99/U99,""),""),"")</f>
        <v/>
      </c>
      <c r="X99" s="39"/>
      <c r="Y99" s="39"/>
      <c r="Z99" s="38"/>
    </row>
    <row r="100" customFormat="false" ht="15" hidden="false" customHeight="false" outlineLevel="0" collapsed="false">
      <c r="A100" s="34" t="str">
        <f aca="false">IF(B100="","",ROW()-5)</f>
        <v/>
      </c>
      <c r="B100" s="35"/>
      <c r="C100" s="34" t="str">
        <f aca="false">IF(B100="","",CHOOSE(WEEKDAY(B100,2),"Lun","Mar","Mer","Jeu","Ven","Sam","Dim"))</f>
        <v/>
      </c>
      <c r="D100" s="34" t="str">
        <f aca="false">IF(B100="","",WEEKNUM(B100,21))</f>
        <v/>
      </c>
      <c r="E100" s="36"/>
      <c r="F100" s="37"/>
      <c r="G100" s="38"/>
      <c r="H100" s="37"/>
      <c r="I100" s="37"/>
      <c r="J100" s="37"/>
      <c r="K100" s="37"/>
      <c r="L100" s="38"/>
      <c r="M100" s="38"/>
      <c r="N100" s="38"/>
      <c r="O100" s="37"/>
      <c r="P100" s="35"/>
      <c r="Q100" s="37"/>
      <c r="R100" s="37"/>
      <c r="S100" s="37"/>
      <c r="T100" s="34" t="str">
        <f aca="true">IF(COUNTA(B100,F100:N100,Q100)=0,"",IF(OR(B100="",F100="",G100="",H100="",J100="",N100="",Q100=""),"À compléter",IF(AND(B100&lt;TODAY(),Q100&lt;&gt;"Publié",Q100&lt;&gt;"Annulé",Q100&lt;&gt;"Reporté"),"En retard",IF(AND(Q100="Publié",S100=""),"Lien à ajouter","OK"))))</f>
        <v/>
      </c>
      <c r="U100" s="39"/>
      <c r="V100" s="39"/>
      <c r="W100" s="40" t="str">
        <f aca="false">IF(ISNUMBER(U100),IF(U100&gt;0,IF(ISNUMBER(V100),V100/U100,""),""),"")</f>
        <v/>
      </c>
      <c r="X100" s="39"/>
      <c r="Y100" s="39"/>
      <c r="Z100" s="38"/>
    </row>
    <row r="101" customFormat="false" ht="15" hidden="false" customHeight="false" outlineLevel="0" collapsed="false">
      <c r="A101" s="34" t="str">
        <f aca="false">IF(B101="","",ROW()-5)</f>
        <v/>
      </c>
      <c r="B101" s="35"/>
      <c r="C101" s="34" t="str">
        <f aca="false">IF(B101="","",CHOOSE(WEEKDAY(B101,2),"Lun","Mar","Mer","Jeu","Ven","Sam","Dim"))</f>
        <v/>
      </c>
      <c r="D101" s="34" t="str">
        <f aca="false">IF(B101="","",WEEKNUM(B101,21))</f>
        <v/>
      </c>
      <c r="E101" s="36"/>
      <c r="F101" s="37"/>
      <c r="G101" s="38"/>
      <c r="H101" s="37"/>
      <c r="I101" s="37"/>
      <c r="J101" s="37"/>
      <c r="K101" s="37"/>
      <c r="L101" s="38"/>
      <c r="M101" s="38"/>
      <c r="N101" s="38"/>
      <c r="O101" s="37"/>
      <c r="P101" s="35"/>
      <c r="Q101" s="37"/>
      <c r="R101" s="37"/>
      <c r="S101" s="37"/>
      <c r="T101" s="34" t="str">
        <f aca="true">IF(COUNTA(B101,F101:N101,Q101)=0,"",IF(OR(B101="",F101="",G101="",H101="",J101="",N101="",Q101=""),"À compléter",IF(AND(B101&lt;TODAY(),Q101&lt;&gt;"Publié",Q101&lt;&gt;"Annulé",Q101&lt;&gt;"Reporté"),"En retard",IF(AND(Q101="Publié",S101=""),"Lien à ajouter","OK"))))</f>
        <v/>
      </c>
      <c r="U101" s="39"/>
      <c r="V101" s="39"/>
      <c r="W101" s="40" t="str">
        <f aca="false">IF(ISNUMBER(U101),IF(U101&gt;0,IF(ISNUMBER(V101),V101/U101,""),""),"")</f>
        <v/>
      </c>
      <c r="X101" s="39"/>
      <c r="Y101" s="39"/>
      <c r="Z101" s="38"/>
    </row>
    <row r="102" customFormat="false" ht="15" hidden="false" customHeight="false" outlineLevel="0" collapsed="false">
      <c r="A102" s="34" t="str">
        <f aca="false">IF(B102="","",ROW()-5)</f>
        <v/>
      </c>
      <c r="B102" s="35"/>
      <c r="C102" s="34" t="str">
        <f aca="false">IF(B102="","",CHOOSE(WEEKDAY(B102,2),"Lun","Mar","Mer","Jeu","Ven","Sam","Dim"))</f>
        <v/>
      </c>
      <c r="D102" s="34" t="str">
        <f aca="false">IF(B102="","",WEEKNUM(B102,21))</f>
        <v/>
      </c>
      <c r="E102" s="36"/>
      <c r="F102" s="37"/>
      <c r="G102" s="38"/>
      <c r="H102" s="37"/>
      <c r="I102" s="37"/>
      <c r="J102" s="37"/>
      <c r="K102" s="37"/>
      <c r="L102" s="38"/>
      <c r="M102" s="38"/>
      <c r="N102" s="38"/>
      <c r="O102" s="37"/>
      <c r="P102" s="35"/>
      <c r="Q102" s="37"/>
      <c r="R102" s="37"/>
      <c r="S102" s="37"/>
      <c r="T102" s="34" t="str">
        <f aca="true">IF(COUNTA(B102,F102:N102,Q102)=0,"",IF(OR(B102="",F102="",G102="",H102="",J102="",N102="",Q102=""),"À compléter",IF(AND(B102&lt;TODAY(),Q102&lt;&gt;"Publié",Q102&lt;&gt;"Annulé",Q102&lt;&gt;"Reporté"),"En retard",IF(AND(Q102="Publié",S102=""),"Lien à ajouter","OK"))))</f>
        <v/>
      </c>
      <c r="U102" s="39"/>
      <c r="V102" s="39"/>
      <c r="W102" s="40" t="str">
        <f aca="false">IF(ISNUMBER(U102),IF(U102&gt;0,IF(ISNUMBER(V102),V102/U102,""),""),"")</f>
        <v/>
      </c>
      <c r="X102" s="39"/>
      <c r="Y102" s="39"/>
      <c r="Z102" s="38"/>
    </row>
    <row r="103" customFormat="false" ht="15" hidden="false" customHeight="false" outlineLevel="0" collapsed="false">
      <c r="A103" s="34" t="str">
        <f aca="false">IF(B103="","",ROW()-5)</f>
        <v/>
      </c>
      <c r="B103" s="35"/>
      <c r="C103" s="34" t="str">
        <f aca="false">IF(B103="","",CHOOSE(WEEKDAY(B103,2),"Lun","Mar","Mer","Jeu","Ven","Sam","Dim"))</f>
        <v/>
      </c>
      <c r="D103" s="34" t="str">
        <f aca="false">IF(B103="","",WEEKNUM(B103,21))</f>
        <v/>
      </c>
      <c r="E103" s="36"/>
      <c r="F103" s="37"/>
      <c r="G103" s="38"/>
      <c r="H103" s="37"/>
      <c r="I103" s="37"/>
      <c r="J103" s="37"/>
      <c r="K103" s="37"/>
      <c r="L103" s="38"/>
      <c r="M103" s="38"/>
      <c r="N103" s="38"/>
      <c r="O103" s="37"/>
      <c r="P103" s="35"/>
      <c r="Q103" s="37"/>
      <c r="R103" s="37"/>
      <c r="S103" s="37"/>
      <c r="T103" s="34" t="str">
        <f aca="true">IF(COUNTA(B103,F103:N103,Q103)=0,"",IF(OR(B103="",F103="",G103="",H103="",J103="",N103="",Q103=""),"À compléter",IF(AND(B103&lt;TODAY(),Q103&lt;&gt;"Publié",Q103&lt;&gt;"Annulé",Q103&lt;&gt;"Reporté"),"En retard",IF(AND(Q103="Publié",S103=""),"Lien à ajouter","OK"))))</f>
        <v/>
      </c>
      <c r="U103" s="39"/>
      <c r="V103" s="39"/>
      <c r="W103" s="40" t="str">
        <f aca="false">IF(ISNUMBER(U103),IF(U103&gt;0,IF(ISNUMBER(V103),V103/U103,""),""),"")</f>
        <v/>
      </c>
      <c r="X103" s="39"/>
      <c r="Y103" s="39"/>
      <c r="Z103" s="38"/>
    </row>
    <row r="104" customFormat="false" ht="15" hidden="false" customHeight="false" outlineLevel="0" collapsed="false">
      <c r="A104" s="34" t="str">
        <f aca="false">IF(B104="","",ROW()-5)</f>
        <v/>
      </c>
      <c r="B104" s="35"/>
      <c r="C104" s="34" t="str">
        <f aca="false">IF(B104="","",CHOOSE(WEEKDAY(B104,2),"Lun","Mar","Mer","Jeu","Ven","Sam","Dim"))</f>
        <v/>
      </c>
      <c r="D104" s="34" t="str">
        <f aca="false">IF(B104="","",WEEKNUM(B104,21))</f>
        <v/>
      </c>
      <c r="E104" s="36"/>
      <c r="F104" s="37"/>
      <c r="G104" s="38"/>
      <c r="H104" s="37"/>
      <c r="I104" s="37"/>
      <c r="J104" s="37"/>
      <c r="K104" s="37"/>
      <c r="L104" s="38"/>
      <c r="M104" s="38"/>
      <c r="N104" s="38"/>
      <c r="O104" s="37"/>
      <c r="P104" s="35"/>
      <c r="Q104" s="37"/>
      <c r="R104" s="37"/>
      <c r="S104" s="37"/>
      <c r="T104" s="34" t="str">
        <f aca="true">IF(COUNTA(B104,F104:N104,Q104)=0,"",IF(OR(B104="",F104="",G104="",H104="",J104="",N104="",Q104=""),"À compléter",IF(AND(B104&lt;TODAY(),Q104&lt;&gt;"Publié",Q104&lt;&gt;"Annulé",Q104&lt;&gt;"Reporté"),"En retard",IF(AND(Q104="Publié",S104=""),"Lien à ajouter","OK"))))</f>
        <v/>
      </c>
      <c r="U104" s="39"/>
      <c r="V104" s="39"/>
      <c r="W104" s="40" t="str">
        <f aca="false">IF(ISNUMBER(U104),IF(U104&gt;0,IF(ISNUMBER(V104),V104/U104,""),""),"")</f>
        <v/>
      </c>
      <c r="X104" s="39"/>
      <c r="Y104" s="39"/>
      <c r="Z104" s="38"/>
    </row>
    <row r="105" customFormat="false" ht="15" hidden="false" customHeight="false" outlineLevel="0" collapsed="false">
      <c r="A105" s="34" t="str">
        <f aca="false">IF(B105="","",ROW()-5)</f>
        <v/>
      </c>
      <c r="B105" s="35"/>
      <c r="C105" s="34" t="str">
        <f aca="false">IF(B105="","",CHOOSE(WEEKDAY(B105,2),"Lun","Mar","Mer","Jeu","Ven","Sam","Dim"))</f>
        <v/>
      </c>
      <c r="D105" s="34" t="str">
        <f aca="false">IF(B105="","",WEEKNUM(B105,21))</f>
        <v/>
      </c>
      <c r="E105" s="36"/>
      <c r="F105" s="37"/>
      <c r="G105" s="38"/>
      <c r="H105" s="37"/>
      <c r="I105" s="37"/>
      <c r="J105" s="37"/>
      <c r="K105" s="37"/>
      <c r="L105" s="38"/>
      <c r="M105" s="38"/>
      <c r="N105" s="38"/>
      <c r="O105" s="37"/>
      <c r="P105" s="35"/>
      <c r="Q105" s="37"/>
      <c r="R105" s="37"/>
      <c r="S105" s="37"/>
      <c r="T105" s="34" t="str">
        <f aca="true">IF(COUNTA(B105,F105:N105,Q105)=0,"",IF(OR(B105="",F105="",G105="",H105="",J105="",N105="",Q105=""),"À compléter",IF(AND(B105&lt;TODAY(),Q105&lt;&gt;"Publié",Q105&lt;&gt;"Annulé",Q105&lt;&gt;"Reporté"),"En retard",IF(AND(Q105="Publié",S105=""),"Lien à ajouter","OK"))))</f>
        <v/>
      </c>
      <c r="U105" s="39"/>
      <c r="V105" s="39"/>
      <c r="W105" s="40" t="str">
        <f aca="false">IF(ISNUMBER(U105),IF(U105&gt;0,IF(ISNUMBER(V105),V105/U105,""),""),"")</f>
        <v/>
      </c>
      <c r="X105" s="39"/>
      <c r="Y105" s="39"/>
      <c r="Z105" s="38"/>
    </row>
    <row r="106" customFormat="false" ht="15" hidden="false" customHeight="false" outlineLevel="0" collapsed="false">
      <c r="A106" s="34" t="str">
        <f aca="false">IF(B106="","",ROW()-5)</f>
        <v/>
      </c>
      <c r="B106" s="35"/>
      <c r="C106" s="34" t="str">
        <f aca="false">IF(B106="","",CHOOSE(WEEKDAY(B106,2),"Lun","Mar","Mer","Jeu","Ven","Sam","Dim"))</f>
        <v/>
      </c>
      <c r="D106" s="34" t="str">
        <f aca="false">IF(B106="","",WEEKNUM(B106,21))</f>
        <v/>
      </c>
      <c r="E106" s="36"/>
      <c r="F106" s="37"/>
      <c r="G106" s="38"/>
      <c r="H106" s="37"/>
      <c r="I106" s="37"/>
      <c r="J106" s="37"/>
      <c r="K106" s="37"/>
      <c r="L106" s="38"/>
      <c r="M106" s="38"/>
      <c r="N106" s="38"/>
      <c r="O106" s="37"/>
      <c r="P106" s="35"/>
      <c r="Q106" s="37"/>
      <c r="R106" s="37"/>
      <c r="S106" s="37"/>
      <c r="T106" s="34" t="str">
        <f aca="true">IF(COUNTA(B106,F106:N106,Q106)=0,"",IF(OR(B106="",F106="",G106="",H106="",J106="",N106="",Q106=""),"À compléter",IF(AND(B106&lt;TODAY(),Q106&lt;&gt;"Publié",Q106&lt;&gt;"Annulé",Q106&lt;&gt;"Reporté"),"En retard",IF(AND(Q106="Publié",S106=""),"Lien à ajouter","OK"))))</f>
        <v/>
      </c>
      <c r="U106" s="39"/>
      <c r="V106" s="39"/>
      <c r="W106" s="40" t="str">
        <f aca="false">IF(ISNUMBER(U106),IF(U106&gt;0,IF(ISNUMBER(V106),V106/U106,""),""),"")</f>
        <v/>
      </c>
      <c r="X106" s="39"/>
      <c r="Y106" s="39"/>
      <c r="Z106" s="38"/>
    </row>
    <row r="107" customFormat="false" ht="15" hidden="false" customHeight="false" outlineLevel="0" collapsed="false">
      <c r="A107" s="34" t="str">
        <f aca="false">IF(B107="","",ROW()-5)</f>
        <v/>
      </c>
      <c r="B107" s="35"/>
      <c r="C107" s="34" t="str">
        <f aca="false">IF(B107="","",CHOOSE(WEEKDAY(B107,2),"Lun","Mar","Mer","Jeu","Ven","Sam","Dim"))</f>
        <v/>
      </c>
      <c r="D107" s="34" t="str">
        <f aca="false">IF(B107="","",WEEKNUM(B107,21))</f>
        <v/>
      </c>
      <c r="E107" s="36"/>
      <c r="F107" s="37"/>
      <c r="G107" s="38"/>
      <c r="H107" s="37"/>
      <c r="I107" s="37"/>
      <c r="J107" s="37"/>
      <c r="K107" s="37"/>
      <c r="L107" s="38"/>
      <c r="M107" s="38"/>
      <c r="N107" s="38"/>
      <c r="O107" s="37"/>
      <c r="P107" s="35"/>
      <c r="Q107" s="37"/>
      <c r="R107" s="37"/>
      <c r="S107" s="37"/>
      <c r="T107" s="34" t="str">
        <f aca="true">IF(COUNTA(B107,F107:N107,Q107)=0,"",IF(OR(B107="",F107="",G107="",H107="",J107="",N107="",Q107=""),"À compléter",IF(AND(B107&lt;TODAY(),Q107&lt;&gt;"Publié",Q107&lt;&gt;"Annulé",Q107&lt;&gt;"Reporté"),"En retard",IF(AND(Q107="Publié",S107=""),"Lien à ajouter","OK"))))</f>
        <v/>
      </c>
      <c r="U107" s="39"/>
      <c r="V107" s="39"/>
      <c r="W107" s="40" t="str">
        <f aca="false">IF(ISNUMBER(U107),IF(U107&gt;0,IF(ISNUMBER(V107),V107/U107,""),""),"")</f>
        <v/>
      </c>
      <c r="X107" s="39"/>
      <c r="Y107" s="39"/>
      <c r="Z107" s="38"/>
    </row>
    <row r="108" customFormat="false" ht="15" hidden="false" customHeight="false" outlineLevel="0" collapsed="false">
      <c r="A108" s="34" t="str">
        <f aca="false">IF(B108="","",ROW()-5)</f>
        <v/>
      </c>
      <c r="B108" s="35"/>
      <c r="C108" s="34" t="str">
        <f aca="false">IF(B108="","",CHOOSE(WEEKDAY(B108,2),"Lun","Mar","Mer","Jeu","Ven","Sam","Dim"))</f>
        <v/>
      </c>
      <c r="D108" s="34" t="str">
        <f aca="false">IF(B108="","",WEEKNUM(B108,21))</f>
        <v/>
      </c>
      <c r="E108" s="36"/>
      <c r="F108" s="37"/>
      <c r="G108" s="38"/>
      <c r="H108" s="37"/>
      <c r="I108" s="37"/>
      <c r="J108" s="37"/>
      <c r="K108" s="37"/>
      <c r="L108" s="38"/>
      <c r="M108" s="38"/>
      <c r="N108" s="38"/>
      <c r="O108" s="37"/>
      <c r="P108" s="35"/>
      <c r="Q108" s="37"/>
      <c r="R108" s="37"/>
      <c r="S108" s="37"/>
      <c r="T108" s="34" t="str">
        <f aca="true">IF(COUNTA(B108,F108:N108,Q108)=0,"",IF(OR(B108="",F108="",G108="",H108="",J108="",N108="",Q108=""),"À compléter",IF(AND(B108&lt;TODAY(),Q108&lt;&gt;"Publié",Q108&lt;&gt;"Annulé",Q108&lt;&gt;"Reporté"),"En retard",IF(AND(Q108="Publié",S108=""),"Lien à ajouter","OK"))))</f>
        <v/>
      </c>
      <c r="U108" s="39"/>
      <c r="V108" s="39"/>
      <c r="W108" s="40" t="str">
        <f aca="false">IF(ISNUMBER(U108),IF(U108&gt;0,IF(ISNUMBER(V108),V108/U108,""),""),"")</f>
        <v/>
      </c>
      <c r="X108" s="39"/>
      <c r="Y108" s="39"/>
      <c r="Z108" s="38"/>
    </row>
    <row r="109" customFormat="false" ht="15" hidden="false" customHeight="false" outlineLevel="0" collapsed="false">
      <c r="A109" s="34" t="str">
        <f aca="false">IF(B109="","",ROW()-5)</f>
        <v/>
      </c>
      <c r="B109" s="35"/>
      <c r="C109" s="34" t="str">
        <f aca="false">IF(B109="","",CHOOSE(WEEKDAY(B109,2),"Lun","Mar","Mer","Jeu","Ven","Sam","Dim"))</f>
        <v/>
      </c>
      <c r="D109" s="34" t="str">
        <f aca="false">IF(B109="","",WEEKNUM(B109,21))</f>
        <v/>
      </c>
      <c r="E109" s="36"/>
      <c r="F109" s="37"/>
      <c r="G109" s="38"/>
      <c r="H109" s="37"/>
      <c r="I109" s="37"/>
      <c r="J109" s="37"/>
      <c r="K109" s="37"/>
      <c r="L109" s="38"/>
      <c r="M109" s="38"/>
      <c r="N109" s="38"/>
      <c r="O109" s="37"/>
      <c r="P109" s="35"/>
      <c r="Q109" s="37"/>
      <c r="R109" s="37"/>
      <c r="S109" s="37"/>
      <c r="T109" s="34" t="str">
        <f aca="true">IF(COUNTA(B109,F109:N109,Q109)=0,"",IF(OR(B109="",F109="",G109="",H109="",J109="",N109="",Q109=""),"À compléter",IF(AND(B109&lt;TODAY(),Q109&lt;&gt;"Publié",Q109&lt;&gt;"Annulé",Q109&lt;&gt;"Reporté"),"En retard",IF(AND(Q109="Publié",S109=""),"Lien à ajouter","OK"))))</f>
        <v/>
      </c>
      <c r="U109" s="39"/>
      <c r="V109" s="39"/>
      <c r="W109" s="40" t="str">
        <f aca="false">IF(ISNUMBER(U109),IF(U109&gt;0,IF(ISNUMBER(V109),V109/U109,""),""),"")</f>
        <v/>
      </c>
      <c r="X109" s="39"/>
      <c r="Y109" s="39"/>
      <c r="Z109" s="38"/>
    </row>
    <row r="110" customFormat="false" ht="15" hidden="false" customHeight="false" outlineLevel="0" collapsed="false">
      <c r="A110" s="34" t="str">
        <f aca="false">IF(B110="","",ROW()-5)</f>
        <v/>
      </c>
      <c r="B110" s="35"/>
      <c r="C110" s="34" t="str">
        <f aca="false">IF(B110="","",CHOOSE(WEEKDAY(B110,2),"Lun","Mar","Mer","Jeu","Ven","Sam","Dim"))</f>
        <v/>
      </c>
      <c r="D110" s="34" t="str">
        <f aca="false">IF(B110="","",WEEKNUM(B110,21))</f>
        <v/>
      </c>
      <c r="E110" s="36"/>
      <c r="F110" s="37"/>
      <c r="G110" s="38"/>
      <c r="H110" s="37"/>
      <c r="I110" s="37"/>
      <c r="J110" s="37"/>
      <c r="K110" s="37"/>
      <c r="L110" s="38"/>
      <c r="M110" s="38"/>
      <c r="N110" s="38"/>
      <c r="O110" s="37"/>
      <c r="P110" s="35"/>
      <c r="Q110" s="37"/>
      <c r="R110" s="37"/>
      <c r="S110" s="37"/>
      <c r="T110" s="34" t="str">
        <f aca="true">IF(COUNTA(B110,F110:N110,Q110)=0,"",IF(OR(B110="",F110="",G110="",H110="",J110="",N110="",Q110=""),"À compléter",IF(AND(B110&lt;TODAY(),Q110&lt;&gt;"Publié",Q110&lt;&gt;"Annulé",Q110&lt;&gt;"Reporté"),"En retard",IF(AND(Q110="Publié",S110=""),"Lien à ajouter","OK"))))</f>
        <v/>
      </c>
      <c r="U110" s="39"/>
      <c r="V110" s="39"/>
      <c r="W110" s="40" t="str">
        <f aca="false">IF(ISNUMBER(U110),IF(U110&gt;0,IF(ISNUMBER(V110),V110/U110,""),""),"")</f>
        <v/>
      </c>
      <c r="X110" s="39"/>
      <c r="Y110" s="39"/>
      <c r="Z110" s="38"/>
    </row>
    <row r="111" customFormat="false" ht="15" hidden="false" customHeight="false" outlineLevel="0" collapsed="false">
      <c r="A111" s="34" t="str">
        <f aca="false">IF(B111="","",ROW()-5)</f>
        <v/>
      </c>
      <c r="B111" s="35"/>
      <c r="C111" s="34" t="str">
        <f aca="false">IF(B111="","",CHOOSE(WEEKDAY(B111,2),"Lun","Mar","Mer","Jeu","Ven","Sam","Dim"))</f>
        <v/>
      </c>
      <c r="D111" s="34" t="str">
        <f aca="false">IF(B111="","",WEEKNUM(B111,21))</f>
        <v/>
      </c>
      <c r="E111" s="36"/>
      <c r="F111" s="37"/>
      <c r="G111" s="38"/>
      <c r="H111" s="37"/>
      <c r="I111" s="37"/>
      <c r="J111" s="37"/>
      <c r="K111" s="37"/>
      <c r="L111" s="38"/>
      <c r="M111" s="38"/>
      <c r="N111" s="38"/>
      <c r="O111" s="37"/>
      <c r="P111" s="35"/>
      <c r="Q111" s="37"/>
      <c r="R111" s="37"/>
      <c r="S111" s="37"/>
      <c r="T111" s="34" t="str">
        <f aca="true">IF(COUNTA(B111,F111:N111,Q111)=0,"",IF(OR(B111="",F111="",G111="",H111="",J111="",N111="",Q111=""),"À compléter",IF(AND(B111&lt;TODAY(),Q111&lt;&gt;"Publié",Q111&lt;&gt;"Annulé",Q111&lt;&gt;"Reporté"),"En retard",IF(AND(Q111="Publié",S111=""),"Lien à ajouter","OK"))))</f>
        <v/>
      </c>
      <c r="U111" s="39"/>
      <c r="V111" s="39"/>
      <c r="W111" s="40" t="str">
        <f aca="false">IF(ISNUMBER(U111),IF(U111&gt;0,IF(ISNUMBER(V111),V111/U111,""),""),"")</f>
        <v/>
      </c>
      <c r="X111" s="39"/>
      <c r="Y111" s="39"/>
      <c r="Z111" s="38"/>
    </row>
    <row r="112" customFormat="false" ht="15" hidden="false" customHeight="false" outlineLevel="0" collapsed="false">
      <c r="A112" s="34" t="str">
        <f aca="false">IF(B112="","",ROW()-5)</f>
        <v/>
      </c>
      <c r="B112" s="35"/>
      <c r="C112" s="34" t="str">
        <f aca="false">IF(B112="","",CHOOSE(WEEKDAY(B112,2),"Lun","Mar","Mer","Jeu","Ven","Sam","Dim"))</f>
        <v/>
      </c>
      <c r="D112" s="34" t="str">
        <f aca="false">IF(B112="","",WEEKNUM(B112,21))</f>
        <v/>
      </c>
      <c r="E112" s="36"/>
      <c r="F112" s="37"/>
      <c r="G112" s="38"/>
      <c r="H112" s="37"/>
      <c r="I112" s="37"/>
      <c r="J112" s="37"/>
      <c r="K112" s="37"/>
      <c r="L112" s="38"/>
      <c r="M112" s="38"/>
      <c r="N112" s="38"/>
      <c r="O112" s="37"/>
      <c r="P112" s="35"/>
      <c r="Q112" s="37"/>
      <c r="R112" s="37"/>
      <c r="S112" s="37"/>
      <c r="T112" s="34" t="str">
        <f aca="true">IF(COUNTA(B112,F112:N112,Q112)=0,"",IF(OR(B112="",F112="",G112="",H112="",J112="",N112="",Q112=""),"À compléter",IF(AND(B112&lt;TODAY(),Q112&lt;&gt;"Publié",Q112&lt;&gt;"Annulé",Q112&lt;&gt;"Reporté"),"En retard",IF(AND(Q112="Publié",S112=""),"Lien à ajouter","OK"))))</f>
        <v/>
      </c>
      <c r="U112" s="39"/>
      <c r="V112" s="39"/>
      <c r="W112" s="40" t="str">
        <f aca="false">IF(ISNUMBER(U112),IF(U112&gt;0,IF(ISNUMBER(V112),V112/U112,""),""),"")</f>
        <v/>
      </c>
      <c r="X112" s="39"/>
      <c r="Y112" s="39"/>
      <c r="Z112" s="38"/>
    </row>
    <row r="113" customFormat="false" ht="15" hidden="false" customHeight="false" outlineLevel="0" collapsed="false">
      <c r="A113" s="34" t="str">
        <f aca="false">IF(B113="","",ROW()-5)</f>
        <v/>
      </c>
      <c r="B113" s="35"/>
      <c r="C113" s="34" t="str">
        <f aca="false">IF(B113="","",CHOOSE(WEEKDAY(B113,2),"Lun","Mar","Mer","Jeu","Ven","Sam","Dim"))</f>
        <v/>
      </c>
      <c r="D113" s="34" t="str">
        <f aca="false">IF(B113="","",WEEKNUM(B113,21))</f>
        <v/>
      </c>
      <c r="E113" s="36"/>
      <c r="F113" s="37"/>
      <c r="G113" s="38"/>
      <c r="H113" s="37"/>
      <c r="I113" s="37"/>
      <c r="J113" s="37"/>
      <c r="K113" s="37"/>
      <c r="L113" s="38"/>
      <c r="M113" s="38"/>
      <c r="N113" s="38"/>
      <c r="O113" s="37"/>
      <c r="P113" s="35"/>
      <c r="Q113" s="37"/>
      <c r="R113" s="37"/>
      <c r="S113" s="37"/>
      <c r="T113" s="34" t="str">
        <f aca="true">IF(COUNTA(B113,F113:N113,Q113)=0,"",IF(OR(B113="",F113="",G113="",H113="",J113="",N113="",Q113=""),"À compléter",IF(AND(B113&lt;TODAY(),Q113&lt;&gt;"Publié",Q113&lt;&gt;"Annulé",Q113&lt;&gt;"Reporté"),"En retard",IF(AND(Q113="Publié",S113=""),"Lien à ajouter","OK"))))</f>
        <v/>
      </c>
      <c r="U113" s="39"/>
      <c r="V113" s="39"/>
      <c r="W113" s="40" t="str">
        <f aca="false">IF(ISNUMBER(U113),IF(U113&gt;0,IF(ISNUMBER(V113),V113/U113,""),""),"")</f>
        <v/>
      </c>
      <c r="X113" s="39"/>
      <c r="Y113" s="39"/>
      <c r="Z113" s="38"/>
    </row>
    <row r="114" customFormat="false" ht="15" hidden="false" customHeight="false" outlineLevel="0" collapsed="false">
      <c r="A114" s="34" t="str">
        <f aca="false">IF(B114="","",ROW()-5)</f>
        <v/>
      </c>
      <c r="B114" s="35"/>
      <c r="C114" s="34" t="str">
        <f aca="false">IF(B114="","",CHOOSE(WEEKDAY(B114,2),"Lun","Mar","Mer","Jeu","Ven","Sam","Dim"))</f>
        <v/>
      </c>
      <c r="D114" s="34" t="str">
        <f aca="false">IF(B114="","",WEEKNUM(B114,21))</f>
        <v/>
      </c>
      <c r="E114" s="36"/>
      <c r="F114" s="37"/>
      <c r="G114" s="38"/>
      <c r="H114" s="37"/>
      <c r="I114" s="37"/>
      <c r="J114" s="37"/>
      <c r="K114" s="37"/>
      <c r="L114" s="38"/>
      <c r="M114" s="38"/>
      <c r="N114" s="38"/>
      <c r="O114" s="37"/>
      <c r="P114" s="35"/>
      <c r="Q114" s="37"/>
      <c r="R114" s="37"/>
      <c r="S114" s="37"/>
      <c r="T114" s="34" t="str">
        <f aca="true">IF(COUNTA(B114,F114:N114,Q114)=0,"",IF(OR(B114="",F114="",G114="",H114="",J114="",N114="",Q114=""),"À compléter",IF(AND(B114&lt;TODAY(),Q114&lt;&gt;"Publié",Q114&lt;&gt;"Annulé",Q114&lt;&gt;"Reporté"),"En retard",IF(AND(Q114="Publié",S114=""),"Lien à ajouter","OK"))))</f>
        <v/>
      </c>
      <c r="U114" s="39"/>
      <c r="V114" s="39"/>
      <c r="W114" s="40" t="str">
        <f aca="false">IF(ISNUMBER(U114),IF(U114&gt;0,IF(ISNUMBER(V114),V114/U114,""),""),"")</f>
        <v/>
      </c>
      <c r="X114" s="39"/>
      <c r="Y114" s="39"/>
      <c r="Z114" s="38"/>
    </row>
    <row r="115" customFormat="false" ht="15" hidden="false" customHeight="false" outlineLevel="0" collapsed="false">
      <c r="A115" s="34" t="str">
        <f aca="false">IF(B115="","",ROW()-5)</f>
        <v/>
      </c>
      <c r="B115" s="35"/>
      <c r="C115" s="34" t="str">
        <f aca="false">IF(B115="","",CHOOSE(WEEKDAY(B115,2),"Lun","Mar","Mer","Jeu","Ven","Sam","Dim"))</f>
        <v/>
      </c>
      <c r="D115" s="34" t="str">
        <f aca="false">IF(B115="","",WEEKNUM(B115,21))</f>
        <v/>
      </c>
      <c r="E115" s="36"/>
      <c r="F115" s="37"/>
      <c r="G115" s="38"/>
      <c r="H115" s="37"/>
      <c r="I115" s="37"/>
      <c r="J115" s="37"/>
      <c r="K115" s="37"/>
      <c r="L115" s="38"/>
      <c r="M115" s="38"/>
      <c r="N115" s="38"/>
      <c r="O115" s="37"/>
      <c r="P115" s="35"/>
      <c r="Q115" s="37"/>
      <c r="R115" s="37"/>
      <c r="S115" s="37"/>
      <c r="T115" s="34" t="str">
        <f aca="true">IF(COUNTA(B115,F115:N115,Q115)=0,"",IF(OR(B115="",F115="",G115="",H115="",J115="",N115="",Q115=""),"À compléter",IF(AND(B115&lt;TODAY(),Q115&lt;&gt;"Publié",Q115&lt;&gt;"Annulé",Q115&lt;&gt;"Reporté"),"En retard",IF(AND(Q115="Publié",S115=""),"Lien à ajouter","OK"))))</f>
        <v/>
      </c>
      <c r="U115" s="39"/>
      <c r="V115" s="39"/>
      <c r="W115" s="40" t="str">
        <f aca="false">IF(ISNUMBER(U115),IF(U115&gt;0,IF(ISNUMBER(V115),V115/U115,""),""),"")</f>
        <v/>
      </c>
      <c r="X115" s="39"/>
      <c r="Y115" s="39"/>
      <c r="Z115" s="38"/>
    </row>
    <row r="116" customFormat="false" ht="15" hidden="false" customHeight="false" outlineLevel="0" collapsed="false">
      <c r="A116" s="34" t="str">
        <f aca="false">IF(B116="","",ROW()-5)</f>
        <v/>
      </c>
      <c r="B116" s="35"/>
      <c r="C116" s="34" t="str">
        <f aca="false">IF(B116="","",CHOOSE(WEEKDAY(B116,2),"Lun","Mar","Mer","Jeu","Ven","Sam","Dim"))</f>
        <v/>
      </c>
      <c r="D116" s="34" t="str">
        <f aca="false">IF(B116="","",WEEKNUM(B116,21))</f>
        <v/>
      </c>
      <c r="E116" s="36"/>
      <c r="F116" s="37"/>
      <c r="G116" s="38"/>
      <c r="H116" s="37"/>
      <c r="I116" s="37"/>
      <c r="J116" s="37"/>
      <c r="K116" s="37"/>
      <c r="L116" s="38"/>
      <c r="M116" s="38"/>
      <c r="N116" s="38"/>
      <c r="O116" s="37"/>
      <c r="P116" s="35"/>
      <c r="Q116" s="37"/>
      <c r="R116" s="37"/>
      <c r="S116" s="37"/>
      <c r="T116" s="34" t="str">
        <f aca="true">IF(COUNTA(B116,F116:N116,Q116)=0,"",IF(OR(B116="",F116="",G116="",H116="",J116="",N116="",Q116=""),"À compléter",IF(AND(B116&lt;TODAY(),Q116&lt;&gt;"Publié",Q116&lt;&gt;"Annulé",Q116&lt;&gt;"Reporté"),"En retard",IF(AND(Q116="Publié",S116=""),"Lien à ajouter","OK"))))</f>
        <v/>
      </c>
      <c r="U116" s="39"/>
      <c r="V116" s="39"/>
      <c r="W116" s="40" t="str">
        <f aca="false">IF(ISNUMBER(U116),IF(U116&gt;0,IF(ISNUMBER(V116),V116/U116,""),""),"")</f>
        <v/>
      </c>
      <c r="X116" s="39"/>
      <c r="Y116" s="39"/>
      <c r="Z116" s="38"/>
    </row>
    <row r="117" customFormat="false" ht="15" hidden="false" customHeight="false" outlineLevel="0" collapsed="false">
      <c r="A117" s="34" t="str">
        <f aca="false">IF(B117="","",ROW()-5)</f>
        <v/>
      </c>
      <c r="B117" s="35"/>
      <c r="C117" s="34" t="str">
        <f aca="false">IF(B117="","",CHOOSE(WEEKDAY(B117,2),"Lun","Mar","Mer","Jeu","Ven","Sam","Dim"))</f>
        <v/>
      </c>
      <c r="D117" s="34" t="str">
        <f aca="false">IF(B117="","",WEEKNUM(B117,21))</f>
        <v/>
      </c>
      <c r="E117" s="36"/>
      <c r="F117" s="37"/>
      <c r="G117" s="38"/>
      <c r="H117" s="37"/>
      <c r="I117" s="37"/>
      <c r="J117" s="37"/>
      <c r="K117" s="37"/>
      <c r="L117" s="38"/>
      <c r="M117" s="38"/>
      <c r="N117" s="38"/>
      <c r="O117" s="37"/>
      <c r="P117" s="35"/>
      <c r="Q117" s="37"/>
      <c r="R117" s="37"/>
      <c r="S117" s="37"/>
      <c r="T117" s="34" t="str">
        <f aca="true">IF(COUNTA(B117,F117:N117,Q117)=0,"",IF(OR(B117="",F117="",G117="",H117="",J117="",N117="",Q117=""),"À compléter",IF(AND(B117&lt;TODAY(),Q117&lt;&gt;"Publié",Q117&lt;&gt;"Annulé",Q117&lt;&gt;"Reporté"),"En retard",IF(AND(Q117="Publié",S117=""),"Lien à ajouter","OK"))))</f>
        <v/>
      </c>
      <c r="U117" s="39"/>
      <c r="V117" s="39"/>
      <c r="W117" s="40" t="str">
        <f aca="false">IF(ISNUMBER(U117),IF(U117&gt;0,IF(ISNUMBER(V117),V117/U117,""),""),"")</f>
        <v/>
      </c>
      <c r="X117" s="39"/>
      <c r="Y117" s="39"/>
      <c r="Z117" s="38"/>
    </row>
    <row r="118" customFormat="false" ht="15" hidden="false" customHeight="false" outlineLevel="0" collapsed="false">
      <c r="A118" s="34" t="str">
        <f aca="false">IF(B118="","",ROW()-5)</f>
        <v/>
      </c>
      <c r="B118" s="35"/>
      <c r="C118" s="34" t="str">
        <f aca="false">IF(B118="","",CHOOSE(WEEKDAY(B118,2),"Lun","Mar","Mer","Jeu","Ven","Sam","Dim"))</f>
        <v/>
      </c>
      <c r="D118" s="34" t="str">
        <f aca="false">IF(B118="","",WEEKNUM(B118,21))</f>
        <v/>
      </c>
      <c r="E118" s="36"/>
      <c r="F118" s="37"/>
      <c r="G118" s="38"/>
      <c r="H118" s="37"/>
      <c r="I118" s="37"/>
      <c r="J118" s="37"/>
      <c r="K118" s="37"/>
      <c r="L118" s="38"/>
      <c r="M118" s="38"/>
      <c r="N118" s="38"/>
      <c r="O118" s="37"/>
      <c r="P118" s="35"/>
      <c r="Q118" s="37"/>
      <c r="R118" s="37"/>
      <c r="S118" s="37"/>
      <c r="T118" s="34" t="str">
        <f aca="true">IF(COUNTA(B118,F118:N118,Q118)=0,"",IF(OR(B118="",F118="",G118="",H118="",J118="",N118="",Q118=""),"À compléter",IF(AND(B118&lt;TODAY(),Q118&lt;&gt;"Publié",Q118&lt;&gt;"Annulé",Q118&lt;&gt;"Reporté"),"En retard",IF(AND(Q118="Publié",S118=""),"Lien à ajouter","OK"))))</f>
        <v/>
      </c>
      <c r="U118" s="39"/>
      <c r="V118" s="39"/>
      <c r="W118" s="40" t="str">
        <f aca="false">IF(ISNUMBER(U118),IF(U118&gt;0,IF(ISNUMBER(V118),V118/U118,""),""),"")</f>
        <v/>
      </c>
      <c r="X118" s="39"/>
      <c r="Y118" s="39"/>
      <c r="Z118" s="38"/>
    </row>
    <row r="119" customFormat="false" ht="15" hidden="false" customHeight="false" outlineLevel="0" collapsed="false">
      <c r="A119" s="34" t="str">
        <f aca="false">IF(B119="","",ROW()-5)</f>
        <v/>
      </c>
      <c r="B119" s="35"/>
      <c r="C119" s="34" t="str">
        <f aca="false">IF(B119="","",CHOOSE(WEEKDAY(B119,2),"Lun","Mar","Mer","Jeu","Ven","Sam","Dim"))</f>
        <v/>
      </c>
      <c r="D119" s="34" t="str">
        <f aca="false">IF(B119="","",WEEKNUM(B119,21))</f>
        <v/>
      </c>
      <c r="E119" s="36"/>
      <c r="F119" s="37"/>
      <c r="G119" s="38"/>
      <c r="H119" s="37"/>
      <c r="I119" s="37"/>
      <c r="J119" s="37"/>
      <c r="K119" s="37"/>
      <c r="L119" s="38"/>
      <c r="M119" s="38"/>
      <c r="N119" s="38"/>
      <c r="O119" s="37"/>
      <c r="P119" s="35"/>
      <c r="Q119" s="37"/>
      <c r="R119" s="37"/>
      <c r="S119" s="37"/>
      <c r="T119" s="34" t="str">
        <f aca="true">IF(COUNTA(B119,F119:N119,Q119)=0,"",IF(OR(B119="",F119="",G119="",H119="",J119="",N119="",Q119=""),"À compléter",IF(AND(B119&lt;TODAY(),Q119&lt;&gt;"Publié",Q119&lt;&gt;"Annulé",Q119&lt;&gt;"Reporté"),"En retard",IF(AND(Q119="Publié",S119=""),"Lien à ajouter","OK"))))</f>
        <v/>
      </c>
      <c r="U119" s="39"/>
      <c r="V119" s="39"/>
      <c r="W119" s="40" t="str">
        <f aca="false">IF(ISNUMBER(U119),IF(U119&gt;0,IF(ISNUMBER(V119),V119/U119,""),""),"")</f>
        <v/>
      </c>
      <c r="X119" s="39"/>
      <c r="Y119" s="39"/>
      <c r="Z119" s="38"/>
    </row>
    <row r="120" customFormat="false" ht="15" hidden="false" customHeight="false" outlineLevel="0" collapsed="false">
      <c r="A120" s="34" t="str">
        <f aca="false">IF(B120="","",ROW()-5)</f>
        <v/>
      </c>
      <c r="B120" s="35"/>
      <c r="C120" s="34" t="str">
        <f aca="false">IF(B120="","",CHOOSE(WEEKDAY(B120,2),"Lun","Mar","Mer","Jeu","Ven","Sam","Dim"))</f>
        <v/>
      </c>
      <c r="D120" s="34" t="str">
        <f aca="false">IF(B120="","",WEEKNUM(B120,21))</f>
        <v/>
      </c>
      <c r="E120" s="36"/>
      <c r="F120" s="37"/>
      <c r="G120" s="38"/>
      <c r="H120" s="37"/>
      <c r="I120" s="37"/>
      <c r="J120" s="37"/>
      <c r="K120" s="37"/>
      <c r="L120" s="38"/>
      <c r="M120" s="38"/>
      <c r="N120" s="38"/>
      <c r="O120" s="37"/>
      <c r="P120" s="35"/>
      <c r="Q120" s="37"/>
      <c r="R120" s="37"/>
      <c r="S120" s="37"/>
      <c r="T120" s="34" t="str">
        <f aca="true">IF(COUNTA(B120,F120:N120,Q120)=0,"",IF(OR(B120="",F120="",G120="",H120="",J120="",N120="",Q120=""),"À compléter",IF(AND(B120&lt;TODAY(),Q120&lt;&gt;"Publié",Q120&lt;&gt;"Annulé",Q120&lt;&gt;"Reporté"),"En retard",IF(AND(Q120="Publié",S120=""),"Lien à ajouter","OK"))))</f>
        <v/>
      </c>
      <c r="U120" s="39"/>
      <c r="V120" s="39"/>
      <c r="W120" s="40" t="str">
        <f aca="false">IF(ISNUMBER(U120),IF(U120&gt;0,IF(ISNUMBER(V120),V120/U120,""),""),"")</f>
        <v/>
      </c>
      <c r="X120" s="39"/>
      <c r="Y120" s="39"/>
      <c r="Z120" s="38"/>
    </row>
    <row r="121" customFormat="false" ht="15" hidden="false" customHeight="false" outlineLevel="0" collapsed="false">
      <c r="A121" s="34" t="str">
        <f aca="false">IF(B121="","",ROW()-5)</f>
        <v/>
      </c>
      <c r="B121" s="35"/>
      <c r="C121" s="34" t="str">
        <f aca="false">IF(B121="","",CHOOSE(WEEKDAY(B121,2),"Lun","Mar","Mer","Jeu","Ven","Sam","Dim"))</f>
        <v/>
      </c>
      <c r="D121" s="34" t="str">
        <f aca="false">IF(B121="","",WEEKNUM(B121,21))</f>
        <v/>
      </c>
      <c r="E121" s="36"/>
      <c r="F121" s="37"/>
      <c r="G121" s="38"/>
      <c r="H121" s="37"/>
      <c r="I121" s="37"/>
      <c r="J121" s="37"/>
      <c r="K121" s="37"/>
      <c r="L121" s="38"/>
      <c r="M121" s="38"/>
      <c r="N121" s="38"/>
      <c r="O121" s="37"/>
      <c r="P121" s="35"/>
      <c r="Q121" s="37"/>
      <c r="R121" s="37"/>
      <c r="S121" s="37"/>
      <c r="T121" s="34" t="str">
        <f aca="true">IF(COUNTA(B121,F121:N121,Q121)=0,"",IF(OR(B121="",F121="",G121="",H121="",J121="",N121="",Q121=""),"À compléter",IF(AND(B121&lt;TODAY(),Q121&lt;&gt;"Publié",Q121&lt;&gt;"Annulé",Q121&lt;&gt;"Reporté"),"En retard",IF(AND(Q121="Publié",S121=""),"Lien à ajouter","OK"))))</f>
        <v/>
      </c>
      <c r="U121" s="39"/>
      <c r="V121" s="39"/>
      <c r="W121" s="40" t="str">
        <f aca="false">IF(ISNUMBER(U121),IF(U121&gt;0,IF(ISNUMBER(V121),V121/U121,""),""),"")</f>
        <v/>
      </c>
      <c r="X121" s="39"/>
      <c r="Y121" s="39"/>
      <c r="Z121" s="38"/>
    </row>
    <row r="122" customFormat="false" ht="15" hidden="false" customHeight="false" outlineLevel="0" collapsed="false">
      <c r="A122" s="34" t="str">
        <f aca="false">IF(B122="","",ROW()-5)</f>
        <v/>
      </c>
      <c r="B122" s="35"/>
      <c r="C122" s="34" t="str">
        <f aca="false">IF(B122="","",CHOOSE(WEEKDAY(B122,2),"Lun","Mar","Mer","Jeu","Ven","Sam","Dim"))</f>
        <v/>
      </c>
      <c r="D122" s="34" t="str">
        <f aca="false">IF(B122="","",WEEKNUM(B122,21))</f>
        <v/>
      </c>
      <c r="E122" s="36"/>
      <c r="F122" s="37"/>
      <c r="G122" s="38"/>
      <c r="H122" s="37"/>
      <c r="I122" s="37"/>
      <c r="J122" s="37"/>
      <c r="K122" s="37"/>
      <c r="L122" s="38"/>
      <c r="M122" s="38"/>
      <c r="N122" s="38"/>
      <c r="O122" s="37"/>
      <c r="P122" s="35"/>
      <c r="Q122" s="37"/>
      <c r="R122" s="37"/>
      <c r="S122" s="37"/>
      <c r="T122" s="34" t="str">
        <f aca="true">IF(COUNTA(B122,F122:N122,Q122)=0,"",IF(OR(B122="",F122="",G122="",H122="",J122="",N122="",Q122=""),"À compléter",IF(AND(B122&lt;TODAY(),Q122&lt;&gt;"Publié",Q122&lt;&gt;"Annulé",Q122&lt;&gt;"Reporté"),"En retard",IF(AND(Q122="Publié",S122=""),"Lien à ajouter","OK"))))</f>
        <v/>
      </c>
      <c r="U122" s="39"/>
      <c r="V122" s="39"/>
      <c r="W122" s="40" t="str">
        <f aca="false">IF(ISNUMBER(U122),IF(U122&gt;0,IF(ISNUMBER(V122),V122/U122,""),""),"")</f>
        <v/>
      </c>
      <c r="X122" s="39"/>
      <c r="Y122" s="39"/>
      <c r="Z122" s="38"/>
    </row>
    <row r="123" customFormat="false" ht="15" hidden="false" customHeight="false" outlineLevel="0" collapsed="false">
      <c r="A123" s="34" t="str">
        <f aca="false">IF(B123="","",ROW()-5)</f>
        <v/>
      </c>
      <c r="B123" s="35"/>
      <c r="C123" s="34" t="str">
        <f aca="false">IF(B123="","",CHOOSE(WEEKDAY(B123,2),"Lun","Mar","Mer","Jeu","Ven","Sam","Dim"))</f>
        <v/>
      </c>
      <c r="D123" s="34" t="str">
        <f aca="false">IF(B123="","",WEEKNUM(B123,21))</f>
        <v/>
      </c>
      <c r="E123" s="36"/>
      <c r="F123" s="37"/>
      <c r="G123" s="38"/>
      <c r="H123" s="37"/>
      <c r="I123" s="37"/>
      <c r="J123" s="37"/>
      <c r="K123" s="37"/>
      <c r="L123" s="38"/>
      <c r="M123" s="38"/>
      <c r="N123" s="38"/>
      <c r="O123" s="37"/>
      <c r="P123" s="35"/>
      <c r="Q123" s="37"/>
      <c r="R123" s="37"/>
      <c r="S123" s="37"/>
      <c r="T123" s="34" t="str">
        <f aca="true">IF(COUNTA(B123,F123:N123,Q123)=0,"",IF(OR(B123="",F123="",G123="",H123="",J123="",N123="",Q123=""),"À compléter",IF(AND(B123&lt;TODAY(),Q123&lt;&gt;"Publié",Q123&lt;&gt;"Annulé",Q123&lt;&gt;"Reporté"),"En retard",IF(AND(Q123="Publié",S123=""),"Lien à ajouter","OK"))))</f>
        <v/>
      </c>
      <c r="U123" s="39"/>
      <c r="V123" s="39"/>
      <c r="W123" s="40" t="str">
        <f aca="false">IF(ISNUMBER(U123),IF(U123&gt;0,IF(ISNUMBER(V123),V123/U123,""),""),"")</f>
        <v/>
      </c>
      <c r="X123" s="39"/>
      <c r="Y123" s="39"/>
      <c r="Z123" s="38"/>
    </row>
    <row r="124" customFormat="false" ht="15" hidden="false" customHeight="false" outlineLevel="0" collapsed="false">
      <c r="A124" s="34" t="str">
        <f aca="false">IF(B124="","",ROW()-5)</f>
        <v/>
      </c>
      <c r="B124" s="35"/>
      <c r="C124" s="34" t="str">
        <f aca="false">IF(B124="","",CHOOSE(WEEKDAY(B124,2),"Lun","Mar","Mer","Jeu","Ven","Sam","Dim"))</f>
        <v/>
      </c>
      <c r="D124" s="34" t="str">
        <f aca="false">IF(B124="","",WEEKNUM(B124,21))</f>
        <v/>
      </c>
      <c r="E124" s="36"/>
      <c r="F124" s="37"/>
      <c r="G124" s="38"/>
      <c r="H124" s="37"/>
      <c r="I124" s="37"/>
      <c r="J124" s="37"/>
      <c r="K124" s="37"/>
      <c r="L124" s="38"/>
      <c r="M124" s="38"/>
      <c r="N124" s="38"/>
      <c r="O124" s="37"/>
      <c r="P124" s="35"/>
      <c r="Q124" s="37"/>
      <c r="R124" s="37"/>
      <c r="S124" s="37"/>
      <c r="T124" s="34" t="str">
        <f aca="true">IF(COUNTA(B124,F124:N124,Q124)=0,"",IF(OR(B124="",F124="",G124="",H124="",J124="",N124="",Q124=""),"À compléter",IF(AND(B124&lt;TODAY(),Q124&lt;&gt;"Publié",Q124&lt;&gt;"Annulé",Q124&lt;&gt;"Reporté"),"En retard",IF(AND(Q124="Publié",S124=""),"Lien à ajouter","OK"))))</f>
        <v/>
      </c>
      <c r="U124" s="39"/>
      <c r="V124" s="39"/>
      <c r="W124" s="40" t="str">
        <f aca="false">IF(ISNUMBER(U124),IF(U124&gt;0,IF(ISNUMBER(V124),V124/U124,""),""),"")</f>
        <v/>
      </c>
      <c r="X124" s="39"/>
      <c r="Y124" s="39"/>
      <c r="Z124" s="38"/>
    </row>
    <row r="125" customFormat="false" ht="15" hidden="false" customHeight="false" outlineLevel="0" collapsed="false">
      <c r="A125" s="34" t="str">
        <f aca="false">IF(B125="","",ROW()-5)</f>
        <v/>
      </c>
      <c r="B125" s="35"/>
      <c r="C125" s="34" t="str">
        <f aca="false">IF(B125="","",CHOOSE(WEEKDAY(B125,2),"Lun","Mar","Mer","Jeu","Ven","Sam","Dim"))</f>
        <v/>
      </c>
      <c r="D125" s="34" t="str">
        <f aca="false">IF(B125="","",WEEKNUM(B125,21))</f>
        <v/>
      </c>
      <c r="E125" s="36"/>
      <c r="F125" s="37"/>
      <c r="G125" s="38"/>
      <c r="H125" s="37"/>
      <c r="I125" s="37"/>
      <c r="J125" s="37"/>
      <c r="K125" s="37"/>
      <c r="L125" s="38"/>
      <c r="M125" s="38"/>
      <c r="N125" s="38"/>
      <c r="O125" s="37"/>
      <c r="P125" s="35"/>
      <c r="Q125" s="37"/>
      <c r="R125" s="37"/>
      <c r="S125" s="37"/>
      <c r="T125" s="34" t="str">
        <f aca="true">IF(COUNTA(B125,F125:N125,Q125)=0,"",IF(OR(B125="",F125="",G125="",H125="",J125="",N125="",Q125=""),"À compléter",IF(AND(B125&lt;TODAY(),Q125&lt;&gt;"Publié",Q125&lt;&gt;"Annulé",Q125&lt;&gt;"Reporté"),"En retard",IF(AND(Q125="Publié",S125=""),"Lien à ajouter","OK"))))</f>
        <v/>
      </c>
      <c r="U125" s="39"/>
      <c r="V125" s="39"/>
      <c r="W125" s="40" t="str">
        <f aca="false">IF(ISNUMBER(U125),IF(U125&gt;0,IF(ISNUMBER(V125),V125/U125,""),""),"")</f>
        <v/>
      </c>
      <c r="X125" s="39"/>
      <c r="Y125" s="39"/>
      <c r="Z125" s="38"/>
    </row>
    <row r="126" customFormat="false" ht="15" hidden="false" customHeight="false" outlineLevel="0" collapsed="false">
      <c r="A126" s="34" t="str">
        <f aca="false">IF(B126="","",ROW()-5)</f>
        <v/>
      </c>
      <c r="B126" s="35"/>
      <c r="C126" s="34" t="str">
        <f aca="false">IF(B126="","",CHOOSE(WEEKDAY(B126,2),"Lun","Mar","Mer","Jeu","Ven","Sam","Dim"))</f>
        <v/>
      </c>
      <c r="D126" s="34" t="str">
        <f aca="false">IF(B126="","",WEEKNUM(B126,21))</f>
        <v/>
      </c>
      <c r="E126" s="36"/>
      <c r="F126" s="37"/>
      <c r="G126" s="38"/>
      <c r="H126" s="37"/>
      <c r="I126" s="37"/>
      <c r="J126" s="37"/>
      <c r="K126" s="37"/>
      <c r="L126" s="38"/>
      <c r="M126" s="38"/>
      <c r="N126" s="38"/>
      <c r="O126" s="37"/>
      <c r="P126" s="35"/>
      <c r="Q126" s="37"/>
      <c r="R126" s="37"/>
      <c r="S126" s="37"/>
      <c r="T126" s="34" t="str">
        <f aca="true">IF(COUNTA(B126,F126:N126,Q126)=0,"",IF(OR(B126="",F126="",G126="",H126="",J126="",N126="",Q126=""),"À compléter",IF(AND(B126&lt;TODAY(),Q126&lt;&gt;"Publié",Q126&lt;&gt;"Annulé",Q126&lt;&gt;"Reporté"),"En retard",IF(AND(Q126="Publié",S126=""),"Lien à ajouter","OK"))))</f>
        <v/>
      </c>
      <c r="U126" s="39"/>
      <c r="V126" s="39"/>
      <c r="W126" s="40" t="str">
        <f aca="false">IF(ISNUMBER(U126),IF(U126&gt;0,IF(ISNUMBER(V126),V126/U126,""),""),"")</f>
        <v/>
      </c>
      <c r="X126" s="39"/>
      <c r="Y126" s="39"/>
      <c r="Z126" s="38"/>
    </row>
    <row r="127" customFormat="false" ht="15" hidden="false" customHeight="false" outlineLevel="0" collapsed="false">
      <c r="A127" s="34" t="str">
        <f aca="false">IF(B127="","",ROW()-5)</f>
        <v/>
      </c>
      <c r="B127" s="35"/>
      <c r="C127" s="34" t="str">
        <f aca="false">IF(B127="","",CHOOSE(WEEKDAY(B127,2),"Lun","Mar","Mer","Jeu","Ven","Sam","Dim"))</f>
        <v/>
      </c>
      <c r="D127" s="34" t="str">
        <f aca="false">IF(B127="","",WEEKNUM(B127,21))</f>
        <v/>
      </c>
      <c r="E127" s="36"/>
      <c r="F127" s="37"/>
      <c r="G127" s="38"/>
      <c r="H127" s="37"/>
      <c r="I127" s="37"/>
      <c r="J127" s="37"/>
      <c r="K127" s="37"/>
      <c r="L127" s="38"/>
      <c r="M127" s="38"/>
      <c r="N127" s="38"/>
      <c r="O127" s="37"/>
      <c r="P127" s="35"/>
      <c r="Q127" s="37"/>
      <c r="R127" s="37"/>
      <c r="S127" s="37"/>
      <c r="T127" s="34" t="str">
        <f aca="true">IF(COUNTA(B127,F127:N127,Q127)=0,"",IF(OR(B127="",F127="",G127="",H127="",J127="",N127="",Q127=""),"À compléter",IF(AND(B127&lt;TODAY(),Q127&lt;&gt;"Publié",Q127&lt;&gt;"Annulé",Q127&lt;&gt;"Reporté"),"En retard",IF(AND(Q127="Publié",S127=""),"Lien à ajouter","OK"))))</f>
        <v/>
      </c>
      <c r="U127" s="39"/>
      <c r="V127" s="39"/>
      <c r="W127" s="40" t="str">
        <f aca="false">IF(ISNUMBER(U127),IF(U127&gt;0,IF(ISNUMBER(V127),V127/U127,""),""),"")</f>
        <v/>
      </c>
      <c r="X127" s="39"/>
      <c r="Y127" s="39"/>
      <c r="Z127" s="38"/>
    </row>
    <row r="128" customFormat="false" ht="15" hidden="false" customHeight="false" outlineLevel="0" collapsed="false">
      <c r="A128" s="34" t="str">
        <f aca="false">IF(B128="","",ROW()-5)</f>
        <v/>
      </c>
      <c r="B128" s="35"/>
      <c r="C128" s="34" t="str">
        <f aca="false">IF(B128="","",CHOOSE(WEEKDAY(B128,2),"Lun","Mar","Mer","Jeu","Ven","Sam","Dim"))</f>
        <v/>
      </c>
      <c r="D128" s="34" t="str">
        <f aca="false">IF(B128="","",WEEKNUM(B128,21))</f>
        <v/>
      </c>
      <c r="E128" s="36"/>
      <c r="F128" s="37"/>
      <c r="G128" s="38"/>
      <c r="H128" s="37"/>
      <c r="I128" s="37"/>
      <c r="J128" s="37"/>
      <c r="K128" s="37"/>
      <c r="L128" s="38"/>
      <c r="M128" s="38"/>
      <c r="N128" s="38"/>
      <c r="O128" s="37"/>
      <c r="P128" s="35"/>
      <c r="Q128" s="37"/>
      <c r="R128" s="37"/>
      <c r="S128" s="37"/>
      <c r="T128" s="34" t="str">
        <f aca="true">IF(COUNTA(B128,F128:N128,Q128)=0,"",IF(OR(B128="",F128="",G128="",H128="",J128="",N128="",Q128=""),"À compléter",IF(AND(B128&lt;TODAY(),Q128&lt;&gt;"Publié",Q128&lt;&gt;"Annulé",Q128&lt;&gt;"Reporté"),"En retard",IF(AND(Q128="Publié",S128=""),"Lien à ajouter","OK"))))</f>
        <v/>
      </c>
      <c r="U128" s="39"/>
      <c r="V128" s="39"/>
      <c r="W128" s="40" t="str">
        <f aca="false">IF(ISNUMBER(U128),IF(U128&gt;0,IF(ISNUMBER(V128),V128/U128,""),""),"")</f>
        <v/>
      </c>
      <c r="X128" s="39"/>
      <c r="Y128" s="39"/>
      <c r="Z128" s="38"/>
    </row>
    <row r="129" customFormat="false" ht="15" hidden="false" customHeight="false" outlineLevel="0" collapsed="false">
      <c r="A129" s="34" t="str">
        <f aca="false">IF(B129="","",ROW()-5)</f>
        <v/>
      </c>
      <c r="B129" s="35"/>
      <c r="C129" s="34" t="str">
        <f aca="false">IF(B129="","",CHOOSE(WEEKDAY(B129,2),"Lun","Mar","Mer","Jeu","Ven","Sam","Dim"))</f>
        <v/>
      </c>
      <c r="D129" s="34" t="str">
        <f aca="false">IF(B129="","",WEEKNUM(B129,21))</f>
        <v/>
      </c>
      <c r="E129" s="36"/>
      <c r="F129" s="37"/>
      <c r="G129" s="38"/>
      <c r="H129" s="37"/>
      <c r="I129" s="37"/>
      <c r="J129" s="37"/>
      <c r="K129" s="37"/>
      <c r="L129" s="38"/>
      <c r="M129" s="38"/>
      <c r="N129" s="38"/>
      <c r="O129" s="37"/>
      <c r="P129" s="35"/>
      <c r="Q129" s="37"/>
      <c r="R129" s="37"/>
      <c r="S129" s="37"/>
      <c r="T129" s="34" t="str">
        <f aca="true">IF(COUNTA(B129,F129:N129,Q129)=0,"",IF(OR(B129="",F129="",G129="",H129="",J129="",N129="",Q129=""),"À compléter",IF(AND(B129&lt;TODAY(),Q129&lt;&gt;"Publié",Q129&lt;&gt;"Annulé",Q129&lt;&gt;"Reporté"),"En retard",IF(AND(Q129="Publié",S129=""),"Lien à ajouter","OK"))))</f>
        <v/>
      </c>
      <c r="U129" s="39"/>
      <c r="V129" s="39"/>
      <c r="W129" s="40" t="str">
        <f aca="false">IF(ISNUMBER(U129),IF(U129&gt;0,IF(ISNUMBER(V129),V129/U129,""),""),"")</f>
        <v/>
      </c>
      <c r="X129" s="39"/>
      <c r="Y129" s="39"/>
      <c r="Z129" s="38"/>
    </row>
    <row r="130" customFormat="false" ht="15" hidden="false" customHeight="false" outlineLevel="0" collapsed="false">
      <c r="A130" s="34" t="str">
        <f aca="false">IF(B130="","",ROW()-5)</f>
        <v/>
      </c>
      <c r="B130" s="35"/>
      <c r="C130" s="34" t="str">
        <f aca="false">IF(B130="","",CHOOSE(WEEKDAY(B130,2),"Lun","Mar","Mer","Jeu","Ven","Sam","Dim"))</f>
        <v/>
      </c>
      <c r="D130" s="34" t="str">
        <f aca="false">IF(B130="","",WEEKNUM(B130,21))</f>
        <v/>
      </c>
      <c r="E130" s="36"/>
      <c r="F130" s="37"/>
      <c r="G130" s="38"/>
      <c r="H130" s="37"/>
      <c r="I130" s="37"/>
      <c r="J130" s="37"/>
      <c r="K130" s="37"/>
      <c r="L130" s="38"/>
      <c r="M130" s="38"/>
      <c r="N130" s="38"/>
      <c r="O130" s="37"/>
      <c r="P130" s="35"/>
      <c r="Q130" s="37"/>
      <c r="R130" s="37"/>
      <c r="S130" s="37"/>
      <c r="T130" s="34" t="str">
        <f aca="true">IF(COUNTA(B130,F130:N130,Q130)=0,"",IF(OR(B130="",F130="",G130="",H130="",J130="",N130="",Q130=""),"À compléter",IF(AND(B130&lt;TODAY(),Q130&lt;&gt;"Publié",Q130&lt;&gt;"Annulé",Q130&lt;&gt;"Reporté"),"En retard",IF(AND(Q130="Publié",S130=""),"Lien à ajouter","OK"))))</f>
        <v/>
      </c>
      <c r="U130" s="39"/>
      <c r="V130" s="39"/>
      <c r="W130" s="40" t="str">
        <f aca="false">IF(ISNUMBER(U130),IF(U130&gt;0,IF(ISNUMBER(V130),V130/U130,""),""),"")</f>
        <v/>
      </c>
      <c r="X130" s="39"/>
      <c r="Y130" s="39"/>
      <c r="Z130" s="38"/>
    </row>
    <row r="131" customFormat="false" ht="15" hidden="false" customHeight="false" outlineLevel="0" collapsed="false">
      <c r="A131" s="34" t="str">
        <f aca="false">IF(B131="","",ROW()-5)</f>
        <v/>
      </c>
      <c r="B131" s="35"/>
      <c r="C131" s="34" t="str">
        <f aca="false">IF(B131="","",CHOOSE(WEEKDAY(B131,2),"Lun","Mar","Mer","Jeu","Ven","Sam","Dim"))</f>
        <v/>
      </c>
      <c r="D131" s="34" t="str">
        <f aca="false">IF(B131="","",WEEKNUM(B131,21))</f>
        <v/>
      </c>
      <c r="E131" s="36"/>
      <c r="F131" s="37"/>
      <c r="G131" s="38"/>
      <c r="H131" s="37"/>
      <c r="I131" s="37"/>
      <c r="J131" s="37"/>
      <c r="K131" s="37"/>
      <c r="L131" s="38"/>
      <c r="M131" s="38"/>
      <c r="N131" s="38"/>
      <c r="O131" s="37"/>
      <c r="P131" s="35"/>
      <c r="Q131" s="37"/>
      <c r="R131" s="37"/>
      <c r="S131" s="37"/>
      <c r="T131" s="34" t="str">
        <f aca="true">IF(COUNTA(B131,F131:N131,Q131)=0,"",IF(OR(B131="",F131="",G131="",H131="",J131="",N131="",Q131=""),"À compléter",IF(AND(B131&lt;TODAY(),Q131&lt;&gt;"Publié",Q131&lt;&gt;"Annulé",Q131&lt;&gt;"Reporté"),"En retard",IF(AND(Q131="Publié",S131=""),"Lien à ajouter","OK"))))</f>
        <v/>
      </c>
      <c r="U131" s="39"/>
      <c r="V131" s="39"/>
      <c r="W131" s="40" t="str">
        <f aca="false">IF(ISNUMBER(U131),IF(U131&gt;0,IF(ISNUMBER(V131),V131/U131,""),""),"")</f>
        <v/>
      </c>
      <c r="X131" s="39"/>
      <c r="Y131" s="39"/>
      <c r="Z131" s="38"/>
    </row>
    <row r="132" customFormat="false" ht="15" hidden="false" customHeight="false" outlineLevel="0" collapsed="false">
      <c r="A132" s="34" t="str">
        <f aca="false">IF(B132="","",ROW()-5)</f>
        <v/>
      </c>
      <c r="B132" s="35"/>
      <c r="C132" s="34" t="str">
        <f aca="false">IF(B132="","",CHOOSE(WEEKDAY(B132,2),"Lun","Mar","Mer","Jeu","Ven","Sam","Dim"))</f>
        <v/>
      </c>
      <c r="D132" s="34" t="str">
        <f aca="false">IF(B132="","",WEEKNUM(B132,21))</f>
        <v/>
      </c>
      <c r="E132" s="36"/>
      <c r="F132" s="37"/>
      <c r="G132" s="38"/>
      <c r="H132" s="37"/>
      <c r="I132" s="37"/>
      <c r="J132" s="37"/>
      <c r="K132" s="37"/>
      <c r="L132" s="38"/>
      <c r="M132" s="38"/>
      <c r="N132" s="38"/>
      <c r="O132" s="37"/>
      <c r="P132" s="35"/>
      <c r="Q132" s="37"/>
      <c r="R132" s="37"/>
      <c r="S132" s="37"/>
      <c r="T132" s="34" t="str">
        <f aca="true">IF(COUNTA(B132,F132:N132,Q132)=0,"",IF(OR(B132="",F132="",G132="",H132="",J132="",N132="",Q132=""),"À compléter",IF(AND(B132&lt;TODAY(),Q132&lt;&gt;"Publié",Q132&lt;&gt;"Annulé",Q132&lt;&gt;"Reporté"),"En retard",IF(AND(Q132="Publié",S132=""),"Lien à ajouter","OK"))))</f>
        <v/>
      </c>
      <c r="U132" s="39"/>
      <c r="V132" s="39"/>
      <c r="W132" s="40" t="str">
        <f aca="false">IF(ISNUMBER(U132),IF(U132&gt;0,IF(ISNUMBER(V132),V132/U132,""),""),"")</f>
        <v/>
      </c>
      <c r="X132" s="39"/>
      <c r="Y132" s="39"/>
      <c r="Z132" s="38"/>
    </row>
    <row r="133" customFormat="false" ht="15" hidden="false" customHeight="false" outlineLevel="0" collapsed="false">
      <c r="A133" s="34" t="str">
        <f aca="false">IF(B133="","",ROW()-5)</f>
        <v/>
      </c>
      <c r="B133" s="35"/>
      <c r="C133" s="34" t="str">
        <f aca="false">IF(B133="","",CHOOSE(WEEKDAY(B133,2),"Lun","Mar","Mer","Jeu","Ven","Sam","Dim"))</f>
        <v/>
      </c>
      <c r="D133" s="34" t="str">
        <f aca="false">IF(B133="","",WEEKNUM(B133,21))</f>
        <v/>
      </c>
      <c r="E133" s="36"/>
      <c r="F133" s="37"/>
      <c r="G133" s="38"/>
      <c r="H133" s="37"/>
      <c r="I133" s="37"/>
      <c r="J133" s="37"/>
      <c r="K133" s="37"/>
      <c r="L133" s="38"/>
      <c r="M133" s="38"/>
      <c r="N133" s="38"/>
      <c r="O133" s="37"/>
      <c r="P133" s="35"/>
      <c r="Q133" s="37"/>
      <c r="R133" s="37"/>
      <c r="S133" s="37"/>
      <c r="T133" s="34" t="str">
        <f aca="true">IF(COUNTA(B133,F133:N133,Q133)=0,"",IF(OR(B133="",F133="",G133="",H133="",J133="",N133="",Q133=""),"À compléter",IF(AND(B133&lt;TODAY(),Q133&lt;&gt;"Publié",Q133&lt;&gt;"Annulé",Q133&lt;&gt;"Reporté"),"En retard",IF(AND(Q133="Publié",S133=""),"Lien à ajouter","OK"))))</f>
        <v/>
      </c>
      <c r="U133" s="39"/>
      <c r="V133" s="39"/>
      <c r="W133" s="40" t="str">
        <f aca="false">IF(ISNUMBER(U133),IF(U133&gt;0,IF(ISNUMBER(V133),V133/U133,""),""),"")</f>
        <v/>
      </c>
      <c r="X133" s="39"/>
      <c r="Y133" s="39"/>
      <c r="Z133" s="38"/>
    </row>
    <row r="134" customFormat="false" ht="15" hidden="false" customHeight="false" outlineLevel="0" collapsed="false">
      <c r="A134" s="34" t="str">
        <f aca="false">IF(B134="","",ROW()-5)</f>
        <v/>
      </c>
      <c r="B134" s="35"/>
      <c r="C134" s="34" t="str">
        <f aca="false">IF(B134="","",CHOOSE(WEEKDAY(B134,2),"Lun","Mar","Mer","Jeu","Ven","Sam","Dim"))</f>
        <v/>
      </c>
      <c r="D134" s="34" t="str">
        <f aca="false">IF(B134="","",WEEKNUM(B134,21))</f>
        <v/>
      </c>
      <c r="E134" s="36"/>
      <c r="F134" s="37"/>
      <c r="G134" s="38"/>
      <c r="H134" s="37"/>
      <c r="I134" s="37"/>
      <c r="J134" s="37"/>
      <c r="K134" s="37"/>
      <c r="L134" s="38"/>
      <c r="M134" s="38"/>
      <c r="N134" s="38"/>
      <c r="O134" s="37"/>
      <c r="P134" s="35"/>
      <c r="Q134" s="37"/>
      <c r="R134" s="37"/>
      <c r="S134" s="37"/>
      <c r="T134" s="34" t="str">
        <f aca="true">IF(COUNTA(B134,F134:N134,Q134)=0,"",IF(OR(B134="",F134="",G134="",H134="",J134="",N134="",Q134=""),"À compléter",IF(AND(B134&lt;TODAY(),Q134&lt;&gt;"Publié",Q134&lt;&gt;"Annulé",Q134&lt;&gt;"Reporté"),"En retard",IF(AND(Q134="Publié",S134=""),"Lien à ajouter","OK"))))</f>
        <v/>
      </c>
      <c r="U134" s="39"/>
      <c r="V134" s="39"/>
      <c r="W134" s="40" t="str">
        <f aca="false">IF(ISNUMBER(U134),IF(U134&gt;0,IF(ISNUMBER(V134),V134/U134,""),""),"")</f>
        <v/>
      </c>
      <c r="X134" s="39"/>
      <c r="Y134" s="39"/>
      <c r="Z134" s="38"/>
    </row>
    <row r="135" customFormat="false" ht="15" hidden="false" customHeight="false" outlineLevel="0" collapsed="false">
      <c r="A135" s="34" t="str">
        <f aca="false">IF(B135="","",ROW()-5)</f>
        <v/>
      </c>
      <c r="B135" s="35"/>
      <c r="C135" s="34" t="str">
        <f aca="false">IF(B135="","",CHOOSE(WEEKDAY(B135,2),"Lun","Mar","Mer","Jeu","Ven","Sam","Dim"))</f>
        <v/>
      </c>
      <c r="D135" s="34" t="str">
        <f aca="false">IF(B135="","",WEEKNUM(B135,21))</f>
        <v/>
      </c>
      <c r="E135" s="36"/>
      <c r="F135" s="37"/>
      <c r="G135" s="38"/>
      <c r="H135" s="37"/>
      <c r="I135" s="37"/>
      <c r="J135" s="37"/>
      <c r="K135" s="37"/>
      <c r="L135" s="38"/>
      <c r="M135" s="38"/>
      <c r="N135" s="38"/>
      <c r="O135" s="37"/>
      <c r="P135" s="35"/>
      <c r="Q135" s="37"/>
      <c r="R135" s="37"/>
      <c r="S135" s="37"/>
      <c r="T135" s="34" t="str">
        <f aca="true">IF(COUNTA(B135,F135:N135,Q135)=0,"",IF(OR(B135="",F135="",G135="",H135="",J135="",N135="",Q135=""),"À compléter",IF(AND(B135&lt;TODAY(),Q135&lt;&gt;"Publié",Q135&lt;&gt;"Annulé",Q135&lt;&gt;"Reporté"),"En retard",IF(AND(Q135="Publié",S135=""),"Lien à ajouter","OK"))))</f>
        <v/>
      </c>
      <c r="U135" s="39"/>
      <c r="V135" s="39"/>
      <c r="W135" s="40" t="str">
        <f aca="false">IF(ISNUMBER(U135),IF(U135&gt;0,IF(ISNUMBER(V135),V135/U135,""),""),"")</f>
        <v/>
      </c>
      <c r="X135" s="39"/>
      <c r="Y135" s="39"/>
      <c r="Z135" s="38"/>
    </row>
    <row r="136" customFormat="false" ht="15" hidden="false" customHeight="false" outlineLevel="0" collapsed="false">
      <c r="A136" s="34" t="str">
        <f aca="false">IF(B136="","",ROW()-5)</f>
        <v/>
      </c>
      <c r="B136" s="35"/>
      <c r="C136" s="34" t="str">
        <f aca="false">IF(B136="","",CHOOSE(WEEKDAY(B136,2),"Lun","Mar","Mer","Jeu","Ven","Sam","Dim"))</f>
        <v/>
      </c>
      <c r="D136" s="34" t="str">
        <f aca="false">IF(B136="","",WEEKNUM(B136,21))</f>
        <v/>
      </c>
      <c r="E136" s="36"/>
      <c r="F136" s="37"/>
      <c r="G136" s="38"/>
      <c r="H136" s="37"/>
      <c r="I136" s="37"/>
      <c r="J136" s="37"/>
      <c r="K136" s="37"/>
      <c r="L136" s="38"/>
      <c r="M136" s="38"/>
      <c r="N136" s="38"/>
      <c r="O136" s="37"/>
      <c r="P136" s="35"/>
      <c r="Q136" s="37"/>
      <c r="R136" s="37"/>
      <c r="S136" s="37"/>
      <c r="T136" s="34" t="str">
        <f aca="true">IF(COUNTA(B136,F136:N136,Q136)=0,"",IF(OR(B136="",F136="",G136="",H136="",J136="",N136="",Q136=""),"À compléter",IF(AND(B136&lt;TODAY(),Q136&lt;&gt;"Publié",Q136&lt;&gt;"Annulé",Q136&lt;&gt;"Reporté"),"En retard",IF(AND(Q136="Publié",S136=""),"Lien à ajouter","OK"))))</f>
        <v/>
      </c>
      <c r="U136" s="39"/>
      <c r="V136" s="39"/>
      <c r="W136" s="40" t="str">
        <f aca="false">IF(ISNUMBER(U136),IF(U136&gt;0,IF(ISNUMBER(V136),V136/U136,""),""),"")</f>
        <v/>
      </c>
      <c r="X136" s="39"/>
      <c r="Y136" s="39"/>
      <c r="Z136" s="38"/>
    </row>
    <row r="137" customFormat="false" ht="15" hidden="false" customHeight="false" outlineLevel="0" collapsed="false">
      <c r="A137" s="34" t="str">
        <f aca="false">IF(B137="","",ROW()-5)</f>
        <v/>
      </c>
      <c r="B137" s="35"/>
      <c r="C137" s="34" t="str">
        <f aca="false">IF(B137="","",CHOOSE(WEEKDAY(B137,2),"Lun","Mar","Mer","Jeu","Ven","Sam","Dim"))</f>
        <v/>
      </c>
      <c r="D137" s="34" t="str">
        <f aca="false">IF(B137="","",WEEKNUM(B137,21))</f>
        <v/>
      </c>
      <c r="E137" s="36"/>
      <c r="F137" s="37"/>
      <c r="G137" s="38"/>
      <c r="H137" s="37"/>
      <c r="I137" s="37"/>
      <c r="J137" s="37"/>
      <c r="K137" s="37"/>
      <c r="L137" s="38"/>
      <c r="M137" s="38"/>
      <c r="N137" s="38"/>
      <c r="O137" s="37"/>
      <c r="P137" s="35"/>
      <c r="Q137" s="37"/>
      <c r="R137" s="37"/>
      <c r="S137" s="37"/>
      <c r="T137" s="34" t="str">
        <f aca="true">IF(COUNTA(B137,F137:N137,Q137)=0,"",IF(OR(B137="",F137="",G137="",H137="",J137="",N137="",Q137=""),"À compléter",IF(AND(B137&lt;TODAY(),Q137&lt;&gt;"Publié",Q137&lt;&gt;"Annulé",Q137&lt;&gt;"Reporté"),"En retard",IF(AND(Q137="Publié",S137=""),"Lien à ajouter","OK"))))</f>
        <v/>
      </c>
      <c r="U137" s="39"/>
      <c r="V137" s="39"/>
      <c r="W137" s="40" t="str">
        <f aca="false">IF(ISNUMBER(U137),IF(U137&gt;0,IF(ISNUMBER(V137),V137/U137,""),""),"")</f>
        <v/>
      </c>
      <c r="X137" s="39"/>
      <c r="Y137" s="39"/>
      <c r="Z137" s="38"/>
    </row>
    <row r="138" customFormat="false" ht="15" hidden="false" customHeight="false" outlineLevel="0" collapsed="false">
      <c r="A138" s="34" t="str">
        <f aca="false">IF(B138="","",ROW()-5)</f>
        <v/>
      </c>
      <c r="B138" s="35"/>
      <c r="C138" s="34" t="str">
        <f aca="false">IF(B138="","",CHOOSE(WEEKDAY(B138,2),"Lun","Mar","Mer","Jeu","Ven","Sam","Dim"))</f>
        <v/>
      </c>
      <c r="D138" s="34" t="str">
        <f aca="false">IF(B138="","",WEEKNUM(B138,21))</f>
        <v/>
      </c>
      <c r="E138" s="36"/>
      <c r="F138" s="37"/>
      <c r="G138" s="38"/>
      <c r="H138" s="37"/>
      <c r="I138" s="37"/>
      <c r="J138" s="37"/>
      <c r="K138" s="37"/>
      <c r="L138" s="38"/>
      <c r="M138" s="38"/>
      <c r="N138" s="38"/>
      <c r="O138" s="37"/>
      <c r="P138" s="35"/>
      <c r="Q138" s="37"/>
      <c r="R138" s="37"/>
      <c r="S138" s="37"/>
      <c r="T138" s="34" t="str">
        <f aca="true">IF(COUNTA(B138,F138:N138,Q138)=0,"",IF(OR(B138="",F138="",G138="",H138="",J138="",N138="",Q138=""),"À compléter",IF(AND(B138&lt;TODAY(),Q138&lt;&gt;"Publié",Q138&lt;&gt;"Annulé",Q138&lt;&gt;"Reporté"),"En retard",IF(AND(Q138="Publié",S138=""),"Lien à ajouter","OK"))))</f>
        <v/>
      </c>
      <c r="U138" s="39"/>
      <c r="V138" s="39"/>
      <c r="W138" s="40" t="str">
        <f aca="false">IF(ISNUMBER(U138),IF(U138&gt;0,IF(ISNUMBER(V138),V138/U138,""),""),"")</f>
        <v/>
      </c>
      <c r="X138" s="39"/>
      <c r="Y138" s="39"/>
      <c r="Z138" s="38"/>
    </row>
    <row r="139" customFormat="false" ht="15" hidden="false" customHeight="false" outlineLevel="0" collapsed="false">
      <c r="A139" s="34" t="str">
        <f aca="false">IF(B139="","",ROW()-5)</f>
        <v/>
      </c>
      <c r="B139" s="35"/>
      <c r="C139" s="34" t="str">
        <f aca="false">IF(B139="","",CHOOSE(WEEKDAY(B139,2),"Lun","Mar","Mer","Jeu","Ven","Sam","Dim"))</f>
        <v/>
      </c>
      <c r="D139" s="34" t="str">
        <f aca="false">IF(B139="","",WEEKNUM(B139,21))</f>
        <v/>
      </c>
      <c r="E139" s="36"/>
      <c r="F139" s="37"/>
      <c r="G139" s="38"/>
      <c r="H139" s="37"/>
      <c r="I139" s="37"/>
      <c r="J139" s="37"/>
      <c r="K139" s="37"/>
      <c r="L139" s="38"/>
      <c r="M139" s="38"/>
      <c r="N139" s="38"/>
      <c r="O139" s="37"/>
      <c r="P139" s="35"/>
      <c r="Q139" s="37"/>
      <c r="R139" s="37"/>
      <c r="S139" s="37"/>
      <c r="T139" s="34" t="str">
        <f aca="true">IF(COUNTA(B139,F139:N139,Q139)=0,"",IF(OR(B139="",F139="",G139="",H139="",J139="",N139="",Q139=""),"À compléter",IF(AND(B139&lt;TODAY(),Q139&lt;&gt;"Publié",Q139&lt;&gt;"Annulé",Q139&lt;&gt;"Reporté"),"En retard",IF(AND(Q139="Publié",S139=""),"Lien à ajouter","OK"))))</f>
        <v/>
      </c>
      <c r="U139" s="39"/>
      <c r="V139" s="39"/>
      <c r="W139" s="40" t="str">
        <f aca="false">IF(ISNUMBER(U139),IF(U139&gt;0,IF(ISNUMBER(V139),V139/U139,""),""),"")</f>
        <v/>
      </c>
      <c r="X139" s="39"/>
      <c r="Y139" s="39"/>
      <c r="Z139" s="38"/>
    </row>
    <row r="140" customFormat="false" ht="15" hidden="false" customHeight="false" outlineLevel="0" collapsed="false">
      <c r="A140" s="34" t="str">
        <f aca="false">IF(B140="","",ROW()-5)</f>
        <v/>
      </c>
      <c r="B140" s="35"/>
      <c r="C140" s="34" t="str">
        <f aca="false">IF(B140="","",CHOOSE(WEEKDAY(B140,2),"Lun","Mar","Mer","Jeu","Ven","Sam","Dim"))</f>
        <v/>
      </c>
      <c r="D140" s="34" t="str">
        <f aca="false">IF(B140="","",WEEKNUM(B140,21))</f>
        <v/>
      </c>
      <c r="E140" s="36"/>
      <c r="F140" s="37"/>
      <c r="G140" s="38"/>
      <c r="H140" s="37"/>
      <c r="I140" s="37"/>
      <c r="J140" s="37"/>
      <c r="K140" s="37"/>
      <c r="L140" s="38"/>
      <c r="M140" s="38"/>
      <c r="N140" s="38"/>
      <c r="O140" s="37"/>
      <c r="P140" s="35"/>
      <c r="Q140" s="37"/>
      <c r="R140" s="37"/>
      <c r="S140" s="37"/>
      <c r="T140" s="34" t="str">
        <f aca="true">IF(COUNTA(B140,F140:N140,Q140)=0,"",IF(OR(B140="",F140="",G140="",H140="",J140="",N140="",Q140=""),"À compléter",IF(AND(B140&lt;TODAY(),Q140&lt;&gt;"Publié",Q140&lt;&gt;"Annulé",Q140&lt;&gt;"Reporté"),"En retard",IF(AND(Q140="Publié",S140=""),"Lien à ajouter","OK"))))</f>
        <v/>
      </c>
      <c r="U140" s="39"/>
      <c r="V140" s="39"/>
      <c r="W140" s="40" t="str">
        <f aca="false">IF(ISNUMBER(U140),IF(U140&gt;0,IF(ISNUMBER(V140),V140/U140,""),""),"")</f>
        <v/>
      </c>
      <c r="X140" s="39"/>
      <c r="Y140" s="39"/>
      <c r="Z140" s="38"/>
    </row>
    <row r="141" customFormat="false" ht="15" hidden="false" customHeight="false" outlineLevel="0" collapsed="false">
      <c r="A141" s="34" t="str">
        <f aca="false">IF(B141="","",ROW()-5)</f>
        <v/>
      </c>
      <c r="B141" s="35"/>
      <c r="C141" s="34" t="str">
        <f aca="false">IF(B141="","",CHOOSE(WEEKDAY(B141,2),"Lun","Mar","Mer","Jeu","Ven","Sam","Dim"))</f>
        <v/>
      </c>
      <c r="D141" s="34" t="str">
        <f aca="false">IF(B141="","",WEEKNUM(B141,21))</f>
        <v/>
      </c>
      <c r="E141" s="36"/>
      <c r="F141" s="37"/>
      <c r="G141" s="38"/>
      <c r="H141" s="37"/>
      <c r="I141" s="37"/>
      <c r="J141" s="37"/>
      <c r="K141" s="37"/>
      <c r="L141" s="38"/>
      <c r="M141" s="38"/>
      <c r="N141" s="38"/>
      <c r="O141" s="37"/>
      <c r="P141" s="35"/>
      <c r="Q141" s="37"/>
      <c r="R141" s="37"/>
      <c r="S141" s="37"/>
      <c r="T141" s="34" t="str">
        <f aca="true">IF(COUNTA(B141,F141:N141,Q141)=0,"",IF(OR(B141="",F141="",G141="",H141="",J141="",N141="",Q141=""),"À compléter",IF(AND(B141&lt;TODAY(),Q141&lt;&gt;"Publié",Q141&lt;&gt;"Annulé",Q141&lt;&gt;"Reporté"),"En retard",IF(AND(Q141="Publié",S141=""),"Lien à ajouter","OK"))))</f>
        <v/>
      </c>
      <c r="U141" s="39"/>
      <c r="V141" s="39"/>
      <c r="W141" s="40" t="str">
        <f aca="false">IF(ISNUMBER(U141),IF(U141&gt;0,IF(ISNUMBER(V141),V141/U141,""),""),"")</f>
        <v/>
      </c>
      <c r="X141" s="39"/>
      <c r="Y141" s="39"/>
      <c r="Z141" s="38"/>
    </row>
    <row r="142" customFormat="false" ht="15" hidden="false" customHeight="false" outlineLevel="0" collapsed="false">
      <c r="A142" s="34" t="str">
        <f aca="false">IF(B142="","",ROW()-5)</f>
        <v/>
      </c>
      <c r="B142" s="35"/>
      <c r="C142" s="34" t="str">
        <f aca="false">IF(B142="","",CHOOSE(WEEKDAY(B142,2),"Lun","Mar","Mer","Jeu","Ven","Sam","Dim"))</f>
        <v/>
      </c>
      <c r="D142" s="34" t="str">
        <f aca="false">IF(B142="","",WEEKNUM(B142,21))</f>
        <v/>
      </c>
      <c r="E142" s="36"/>
      <c r="F142" s="37"/>
      <c r="G142" s="38"/>
      <c r="H142" s="37"/>
      <c r="I142" s="37"/>
      <c r="J142" s="37"/>
      <c r="K142" s="37"/>
      <c r="L142" s="38"/>
      <c r="M142" s="38"/>
      <c r="N142" s="38"/>
      <c r="O142" s="37"/>
      <c r="P142" s="35"/>
      <c r="Q142" s="37"/>
      <c r="R142" s="37"/>
      <c r="S142" s="37"/>
      <c r="T142" s="34" t="str">
        <f aca="true">IF(COUNTA(B142,F142:N142,Q142)=0,"",IF(OR(B142="",F142="",G142="",H142="",J142="",N142="",Q142=""),"À compléter",IF(AND(B142&lt;TODAY(),Q142&lt;&gt;"Publié",Q142&lt;&gt;"Annulé",Q142&lt;&gt;"Reporté"),"En retard",IF(AND(Q142="Publié",S142=""),"Lien à ajouter","OK"))))</f>
        <v/>
      </c>
      <c r="U142" s="39"/>
      <c r="V142" s="39"/>
      <c r="W142" s="40" t="str">
        <f aca="false">IF(ISNUMBER(U142),IF(U142&gt;0,IF(ISNUMBER(V142),V142/U142,""),""),"")</f>
        <v/>
      </c>
      <c r="X142" s="39"/>
      <c r="Y142" s="39"/>
      <c r="Z142" s="38"/>
    </row>
    <row r="143" customFormat="false" ht="15" hidden="false" customHeight="false" outlineLevel="0" collapsed="false">
      <c r="A143" s="34" t="str">
        <f aca="false">IF(B143="","",ROW()-5)</f>
        <v/>
      </c>
      <c r="B143" s="35"/>
      <c r="C143" s="34" t="str">
        <f aca="false">IF(B143="","",CHOOSE(WEEKDAY(B143,2),"Lun","Mar","Mer","Jeu","Ven","Sam","Dim"))</f>
        <v/>
      </c>
      <c r="D143" s="34" t="str">
        <f aca="false">IF(B143="","",WEEKNUM(B143,21))</f>
        <v/>
      </c>
      <c r="E143" s="36"/>
      <c r="F143" s="37"/>
      <c r="G143" s="38"/>
      <c r="H143" s="37"/>
      <c r="I143" s="37"/>
      <c r="J143" s="37"/>
      <c r="K143" s="37"/>
      <c r="L143" s="38"/>
      <c r="M143" s="38"/>
      <c r="N143" s="38"/>
      <c r="O143" s="37"/>
      <c r="P143" s="35"/>
      <c r="Q143" s="37"/>
      <c r="R143" s="37"/>
      <c r="S143" s="37"/>
      <c r="T143" s="34" t="str">
        <f aca="true">IF(COUNTA(B143,F143:N143,Q143)=0,"",IF(OR(B143="",F143="",G143="",H143="",J143="",N143="",Q143=""),"À compléter",IF(AND(B143&lt;TODAY(),Q143&lt;&gt;"Publié",Q143&lt;&gt;"Annulé",Q143&lt;&gt;"Reporté"),"En retard",IF(AND(Q143="Publié",S143=""),"Lien à ajouter","OK"))))</f>
        <v/>
      </c>
      <c r="U143" s="39"/>
      <c r="V143" s="39"/>
      <c r="W143" s="40" t="str">
        <f aca="false">IF(ISNUMBER(U143),IF(U143&gt;0,IF(ISNUMBER(V143),V143/U143,""),""),"")</f>
        <v/>
      </c>
      <c r="X143" s="39"/>
      <c r="Y143" s="39"/>
      <c r="Z143" s="38"/>
    </row>
    <row r="144" customFormat="false" ht="15" hidden="false" customHeight="false" outlineLevel="0" collapsed="false">
      <c r="A144" s="34" t="str">
        <f aca="false">IF(B144="","",ROW()-5)</f>
        <v/>
      </c>
      <c r="B144" s="35"/>
      <c r="C144" s="34" t="str">
        <f aca="false">IF(B144="","",CHOOSE(WEEKDAY(B144,2),"Lun","Mar","Mer","Jeu","Ven","Sam","Dim"))</f>
        <v/>
      </c>
      <c r="D144" s="34" t="str">
        <f aca="false">IF(B144="","",WEEKNUM(B144,21))</f>
        <v/>
      </c>
      <c r="E144" s="36"/>
      <c r="F144" s="37"/>
      <c r="G144" s="38"/>
      <c r="H144" s="37"/>
      <c r="I144" s="37"/>
      <c r="J144" s="37"/>
      <c r="K144" s="37"/>
      <c r="L144" s="38"/>
      <c r="M144" s="38"/>
      <c r="N144" s="38"/>
      <c r="O144" s="37"/>
      <c r="P144" s="35"/>
      <c r="Q144" s="37"/>
      <c r="R144" s="37"/>
      <c r="S144" s="37"/>
      <c r="T144" s="34" t="str">
        <f aca="true">IF(COUNTA(B144,F144:N144,Q144)=0,"",IF(OR(B144="",F144="",G144="",H144="",J144="",N144="",Q144=""),"À compléter",IF(AND(B144&lt;TODAY(),Q144&lt;&gt;"Publié",Q144&lt;&gt;"Annulé",Q144&lt;&gt;"Reporté"),"En retard",IF(AND(Q144="Publié",S144=""),"Lien à ajouter","OK"))))</f>
        <v/>
      </c>
      <c r="U144" s="39"/>
      <c r="V144" s="39"/>
      <c r="W144" s="40" t="str">
        <f aca="false">IF(ISNUMBER(U144),IF(U144&gt;0,IF(ISNUMBER(V144),V144/U144,""),""),"")</f>
        <v/>
      </c>
      <c r="X144" s="39"/>
      <c r="Y144" s="39"/>
      <c r="Z144" s="38"/>
    </row>
    <row r="145" customFormat="false" ht="15" hidden="false" customHeight="false" outlineLevel="0" collapsed="false">
      <c r="A145" s="34" t="str">
        <f aca="false">IF(B145="","",ROW()-5)</f>
        <v/>
      </c>
      <c r="B145" s="35"/>
      <c r="C145" s="34" t="str">
        <f aca="false">IF(B145="","",CHOOSE(WEEKDAY(B145,2),"Lun","Mar","Mer","Jeu","Ven","Sam","Dim"))</f>
        <v/>
      </c>
      <c r="D145" s="34" t="str">
        <f aca="false">IF(B145="","",WEEKNUM(B145,21))</f>
        <v/>
      </c>
      <c r="E145" s="36"/>
      <c r="F145" s="37"/>
      <c r="G145" s="38"/>
      <c r="H145" s="37"/>
      <c r="I145" s="37"/>
      <c r="J145" s="37"/>
      <c r="K145" s="37"/>
      <c r="L145" s="38"/>
      <c r="M145" s="38"/>
      <c r="N145" s="38"/>
      <c r="O145" s="37"/>
      <c r="P145" s="35"/>
      <c r="Q145" s="37"/>
      <c r="R145" s="37"/>
      <c r="S145" s="37"/>
      <c r="T145" s="34" t="str">
        <f aca="true">IF(COUNTA(B145,F145:N145,Q145)=0,"",IF(OR(B145="",F145="",G145="",H145="",J145="",N145="",Q145=""),"À compléter",IF(AND(B145&lt;TODAY(),Q145&lt;&gt;"Publié",Q145&lt;&gt;"Annulé",Q145&lt;&gt;"Reporté"),"En retard",IF(AND(Q145="Publié",S145=""),"Lien à ajouter","OK"))))</f>
        <v/>
      </c>
      <c r="U145" s="39"/>
      <c r="V145" s="39"/>
      <c r="W145" s="40" t="str">
        <f aca="false">IF(ISNUMBER(U145),IF(U145&gt;0,IF(ISNUMBER(V145),V145/U145,""),""),"")</f>
        <v/>
      </c>
      <c r="X145" s="39"/>
      <c r="Y145" s="39"/>
      <c r="Z145" s="38"/>
    </row>
    <row r="146" customFormat="false" ht="15" hidden="false" customHeight="false" outlineLevel="0" collapsed="false">
      <c r="A146" s="34" t="str">
        <f aca="false">IF(B146="","",ROW()-5)</f>
        <v/>
      </c>
      <c r="B146" s="35"/>
      <c r="C146" s="34" t="str">
        <f aca="false">IF(B146="","",CHOOSE(WEEKDAY(B146,2),"Lun","Mar","Mer","Jeu","Ven","Sam","Dim"))</f>
        <v/>
      </c>
      <c r="D146" s="34" t="str">
        <f aca="false">IF(B146="","",WEEKNUM(B146,21))</f>
        <v/>
      </c>
      <c r="E146" s="36"/>
      <c r="F146" s="37"/>
      <c r="G146" s="38"/>
      <c r="H146" s="37"/>
      <c r="I146" s="37"/>
      <c r="J146" s="37"/>
      <c r="K146" s="37"/>
      <c r="L146" s="38"/>
      <c r="M146" s="38"/>
      <c r="N146" s="38"/>
      <c r="O146" s="37"/>
      <c r="P146" s="35"/>
      <c r="Q146" s="37"/>
      <c r="R146" s="37"/>
      <c r="S146" s="37"/>
      <c r="T146" s="34" t="str">
        <f aca="true">IF(COUNTA(B146,F146:N146,Q146)=0,"",IF(OR(B146="",F146="",G146="",H146="",J146="",N146="",Q146=""),"À compléter",IF(AND(B146&lt;TODAY(),Q146&lt;&gt;"Publié",Q146&lt;&gt;"Annulé",Q146&lt;&gt;"Reporté"),"En retard",IF(AND(Q146="Publié",S146=""),"Lien à ajouter","OK"))))</f>
        <v/>
      </c>
      <c r="U146" s="39"/>
      <c r="V146" s="39"/>
      <c r="W146" s="40" t="str">
        <f aca="false">IF(ISNUMBER(U146),IF(U146&gt;0,IF(ISNUMBER(V146),V146/U146,""),""),"")</f>
        <v/>
      </c>
      <c r="X146" s="39"/>
      <c r="Y146" s="39"/>
      <c r="Z146" s="38"/>
    </row>
    <row r="147" customFormat="false" ht="15" hidden="false" customHeight="false" outlineLevel="0" collapsed="false">
      <c r="A147" s="34" t="str">
        <f aca="false">IF(B147="","",ROW()-5)</f>
        <v/>
      </c>
      <c r="B147" s="35"/>
      <c r="C147" s="34" t="str">
        <f aca="false">IF(B147="","",CHOOSE(WEEKDAY(B147,2),"Lun","Mar","Mer","Jeu","Ven","Sam","Dim"))</f>
        <v/>
      </c>
      <c r="D147" s="34" t="str">
        <f aca="false">IF(B147="","",WEEKNUM(B147,21))</f>
        <v/>
      </c>
      <c r="E147" s="36"/>
      <c r="F147" s="37"/>
      <c r="G147" s="38"/>
      <c r="H147" s="37"/>
      <c r="I147" s="37"/>
      <c r="J147" s="37"/>
      <c r="K147" s="37"/>
      <c r="L147" s="38"/>
      <c r="M147" s="38"/>
      <c r="N147" s="38"/>
      <c r="O147" s="37"/>
      <c r="P147" s="35"/>
      <c r="Q147" s="37"/>
      <c r="R147" s="37"/>
      <c r="S147" s="37"/>
      <c r="T147" s="34" t="str">
        <f aca="true">IF(COUNTA(B147,F147:N147,Q147)=0,"",IF(OR(B147="",F147="",G147="",H147="",J147="",N147="",Q147=""),"À compléter",IF(AND(B147&lt;TODAY(),Q147&lt;&gt;"Publié",Q147&lt;&gt;"Annulé",Q147&lt;&gt;"Reporté"),"En retard",IF(AND(Q147="Publié",S147=""),"Lien à ajouter","OK"))))</f>
        <v/>
      </c>
      <c r="U147" s="39"/>
      <c r="V147" s="39"/>
      <c r="W147" s="40" t="str">
        <f aca="false">IF(ISNUMBER(U147),IF(U147&gt;0,IF(ISNUMBER(V147),V147/U147,""),""),"")</f>
        <v/>
      </c>
      <c r="X147" s="39"/>
      <c r="Y147" s="39"/>
      <c r="Z147" s="38"/>
    </row>
    <row r="148" customFormat="false" ht="15" hidden="false" customHeight="false" outlineLevel="0" collapsed="false">
      <c r="A148" s="34" t="str">
        <f aca="false">IF(B148="","",ROW()-5)</f>
        <v/>
      </c>
      <c r="B148" s="35"/>
      <c r="C148" s="34" t="str">
        <f aca="false">IF(B148="","",CHOOSE(WEEKDAY(B148,2),"Lun","Mar","Mer","Jeu","Ven","Sam","Dim"))</f>
        <v/>
      </c>
      <c r="D148" s="34" t="str">
        <f aca="false">IF(B148="","",WEEKNUM(B148,21))</f>
        <v/>
      </c>
      <c r="E148" s="36"/>
      <c r="F148" s="37"/>
      <c r="G148" s="38"/>
      <c r="H148" s="37"/>
      <c r="I148" s="37"/>
      <c r="J148" s="37"/>
      <c r="K148" s="37"/>
      <c r="L148" s="38"/>
      <c r="M148" s="38"/>
      <c r="N148" s="38"/>
      <c r="O148" s="37"/>
      <c r="P148" s="35"/>
      <c r="Q148" s="37"/>
      <c r="R148" s="37"/>
      <c r="S148" s="37"/>
      <c r="T148" s="34" t="str">
        <f aca="true">IF(COUNTA(B148,F148:N148,Q148)=0,"",IF(OR(B148="",F148="",G148="",H148="",J148="",N148="",Q148=""),"À compléter",IF(AND(B148&lt;TODAY(),Q148&lt;&gt;"Publié",Q148&lt;&gt;"Annulé",Q148&lt;&gt;"Reporté"),"En retard",IF(AND(Q148="Publié",S148=""),"Lien à ajouter","OK"))))</f>
        <v/>
      </c>
      <c r="U148" s="39"/>
      <c r="V148" s="39"/>
      <c r="W148" s="40" t="str">
        <f aca="false">IF(ISNUMBER(U148),IF(U148&gt;0,IF(ISNUMBER(V148),V148/U148,""),""),"")</f>
        <v/>
      </c>
      <c r="X148" s="39"/>
      <c r="Y148" s="39"/>
      <c r="Z148" s="38"/>
    </row>
    <row r="149" customFormat="false" ht="15" hidden="false" customHeight="false" outlineLevel="0" collapsed="false">
      <c r="A149" s="34" t="str">
        <f aca="false">IF(B149="","",ROW()-5)</f>
        <v/>
      </c>
      <c r="B149" s="35"/>
      <c r="C149" s="34" t="str">
        <f aca="false">IF(B149="","",CHOOSE(WEEKDAY(B149,2),"Lun","Mar","Mer","Jeu","Ven","Sam","Dim"))</f>
        <v/>
      </c>
      <c r="D149" s="34" t="str">
        <f aca="false">IF(B149="","",WEEKNUM(B149,21))</f>
        <v/>
      </c>
      <c r="E149" s="36"/>
      <c r="F149" s="37"/>
      <c r="G149" s="38"/>
      <c r="H149" s="37"/>
      <c r="I149" s="37"/>
      <c r="J149" s="37"/>
      <c r="K149" s="37"/>
      <c r="L149" s="38"/>
      <c r="M149" s="38"/>
      <c r="N149" s="38"/>
      <c r="O149" s="37"/>
      <c r="P149" s="35"/>
      <c r="Q149" s="37"/>
      <c r="R149" s="37"/>
      <c r="S149" s="37"/>
      <c r="T149" s="34" t="str">
        <f aca="true">IF(COUNTA(B149,F149:N149,Q149)=0,"",IF(OR(B149="",F149="",G149="",H149="",J149="",N149="",Q149=""),"À compléter",IF(AND(B149&lt;TODAY(),Q149&lt;&gt;"Publié",Q149&lt;&gt;"Annulé",Q149&lt;&gt;"Reporté"),"En retard",IF(AND(Q149="Publié",S149=""),"Lien à ajouter","OK"))))</f>
        <v/>
      </c>
      <c r="U149" s="39"/>
      <c r="V149" s="39"/>
      <c r="W149" s="40" t="str">
        <f aca="false">IF(ISNUMBER(U149),IF(U149&gt;0,IF(ISNUMBER(V149),V149/U149,""),""),"")</f>
        <v/>
      </c>
      <c r="X149" s="39"/>
      <c r="Y149" s="39"/>
      <c r="Z149" s="38"/>
    </row>
    <row r="150" customFormat="false" ht="15" hidden="false" customHeight="false" outlineLevel="0" collapsed="false">
      <c r="A150" s="34" t="str">
        <f aca="false">IF(B150="","",ROW()-5)</f>
        <v/>
      </c>
      <c r="B150" s="35"/>
      <c r="C150" s="34" t="str">
        <f aca="false">IF(B150="","",CHOOSE(WEEKDAY(B150,2),"Lun","Mar","Mer","Jeu","Ven","Sam","Dim"))</f>
        <v/>
      </c>
      <c r="D150" s="34" t="str">
        <f aca="false">IF(B150="","",WEEKNUM(B150,21))</f>
        <v/>
      </c>
      <c r="E150" s="36"/>
      <c r="F150" s="37"/>
      <c r="G150" s="38"/>
      <c r="H150" s="37"/>
      <c r="I150" s="37"/>
      <c r="J150" s="37"/>
      <c r="K150" s="37"/>
      <c r="L150" s="38"/>
      <c r="M150" s="38"/>
      <c r="N150" s="38"/>
      <c r="O150" s="37"/>
      <c r="P150" s="35"/>
      <c r="Q150" s="37"/>
      <c r="R150" s="37"/>
      <c r="S150" s="37"/>
      <c r="T150" s="34" t="str">
        <f aca="true">IF(COUNTA(B150,F150:N150,Q150)=0,"",IF(OR(B150="",F150="",G150="",H150="",J150="",N150="",Q150=""),"À compléter",IF(AND(B150&lt;TODAY(),Q150&lt;&gt;"Publié",Q150&lt;&gt;"Annulé",Q150&lt;&gt;"Reporté"),"En retard",IF(AND(Q150="Publié",S150=""),"Lien à ajouter","OK"))))</f>
        <v/>
      </c>
      <c r="U150" s="39"/>
      <c r="V150" s="39"/>
      <c r="W150" s="40" t="str">
        <f aca="false">IF(ISNUMBER(U150),IF(U150&gt;0,IF(ISNUMBER(V150),V150/U150,""),""),"")</f>
        <v/>
      </c>
      <c r="X150" s="39"/>
      <c r="Y150" s="39"/>
      <c r="Z150" s="38"/>
    </row>
    <row r="151" customFormat="false" ht="15" hidden="false" customHeight="false" outlineLevel="0" collapsed="false">
      <c r="A151" s="34" t="str">
        <f aca="false">IF(B151="","",ROW()-5)</f>
        <v/>
      </c>
      <c r="B151" s="35"/>
      <c r="C151" s="34" t="str">
        <f aca="false">IF(B151="","",CHOOSE(WEEKDAY(B151,2),"Lun","Mar","Mer","Jeu","Ven","Sam","Dim"))</f>
        <v/>
      </c>
      <c r="D151" s="34" t="str">
        <f aca="false">IF(B151="","",WEEKNUM(B151,21))</f>
        <v/>
      </c>
      <c r="E151" s="36"/>
      <c r="F151" s="37"/>
      <c r="G151" s="38"/>
      <c r="H151" s="37"/>
      <c r="I151" s="37"/>
      <c r="J151" s="37"/>
      <c r="K151" s="37"/>
      <c r="L151" s="38"/>
      <c r="M151" s="38"/>
      <c r="N151" s="38"/>
      <c r="O151" s="37"/>
      <c r="P151" s="35"/>
      <c r="Q151" s="37"/>
      <c r="R151" s="37"/>
      <c r="S151" s="37"/>
      <c r="T151" s="34" t="str">
        <f aca="true">IF(COUNTA(B151,F151:N151,Q151)=0,"",IF(OR(B151="",F151="",G151="",H151="",J151="",N151="",Q151=""),"À compléter",IF(AND(B151&lt;TODAY(),Q151&lt;&gt;"Publié",Q151&lt;&gt;"Annulé",Q151&lt;&gt;"Reporté"),"En retard",IF(AND(Q151="Publié",S151=""),"Lien à ajouter","OK"))))</f>
        <v/>
      </c>
      <c r="U151" s="39"/>
      <c r="V151" s="39"/>
      <c r="W151" s="40" t="str">
        <f aca="false">IF(ISNUMBER(U151),IF(U151&gt;0,IF(ISNUMBER(V151),V151/U151,""),""),"")</f>
        <v/>
      </c>
      <c r="X151" s="39"/>
      <c r="Y151" s="39"/>
      <c r="Z151" s="38"/>
    </row>
    <row r="152" customFormat="false" ht="15" hidden="false" customHeight="false" outlineLevel="0" collapsed="false">
      <c r="A152" s="34" t="str">
        <f aca="false">IF(B152="","",ROW()-5)</f>
        <v/>
      </c>
      <c r="B152" s="35"/>
      <c r="C152" s="34" t="str">
        <f aca="false">IF(B152="","",CHOOSE(WEEKDAY(B152,2),"Lun","Mar","Mer","Jeu","Ven","Sam","Dim"))</f>
        <v/>
      </c>
      <c r="D152" s="34" t="str">
        <f aca="false">IF(B152="","",WEEKNUM(B152,21))</f>
        <v/>
      </c>
      <c r="E152" s="36"/>
      <c r="F152" s="37"/>
      <c r="G152" s="38"/>
      <c r="H152" s="37"/>
      <c r="I152" s="37"/>
      <c r="J152" s="37"/>
      <c r="K152" s="37"/>
      <c r="L152" s="38"/>
      <c r="M152" s="38"/>
      <c r="N152" s="38"/>
      <c r="O152" s="37"/>
      <c r="P152" s="35"/>
      <c r="Q152" s="37"/>
      <c r="R152" s="37"/>
      <c r="S152" s="37"/>
      <c r="T152" s="34" t="str">
        <f aca="true">IF(COUNTA(B152,F152:N152,Q152)=0,"",IF(OR(B152="",F152="",G152="",H152="",J152="",N152="",Q152=""),"À compléter",IF(AND(B152&lt;TODAY(),Q152&lt;&gt;"Publié",Q152&lt;&gt;"Annulé",Q152&lt;&gt;"Reporté"),"En retard",IF(AND(Q152="Publié",S152=""),"Lien à ajouter","OK"))))</f>
        <v/>
      </c>
      <c r="U152" s="39"/>
      <c r="V152" s="39"/>
      <c r="W152" s="40" t="str">
        <f aca="false">IF(ISNUMBER(U152),IF(U152&gt;0,IF(ISNUMBER(V152),V152/U152,""),""),"")</f>
        <v/>
      </c>
      <c r="X152" s="39"/>
      <c r="Y152" s="39"/>
      <c r="Z152" s="38"/>
    </row>
    <row r="153" customFormat="false" ht="15" hidden="false" customHeight="false" outlineLevel="0" collapsed="false">
      <c r="A153" s="34" t="str">
        <f aca="false">IF(B153="","",ROW()-5)</f>
        <v/>
      </c>
      <c r="B153" s="35"/>
      <c r="C153" s="34" t="str">
        <f aca="false">IF(B153="","",CHOOSE(WEEKDAY(B153,2),"Lun","Mar","Mer","Jeu","Ven","Sam","Dim"))</f>
        <v/>
      </c>
      <c r="D153" s="34" t="str">
        <f aca="false">IF(B153="","",WEEKNUM(B153,21))</f>
        <v/>
      </c>
      <c r="E153" s="36"/>
      <c r="F153" s="37"/>
      <c r="G153" s="38"/>
      <c r="H153" s="37"/>
      <c r="I153" s="37"/>
      <c r="J153" s="37"/>
      <c r="K153" s="37"/>
      <c r="L153" s="38"/>
      <c r="M153" s="38"/>
      <c r="N153" s="38"/>
      <c r="O153" s="37"/>
      <c r="P153" s="35"/>
      <c r="Q153" s="37"/>
      <c r="R153" s="37"/>
      <c r="S153" s="37"/>
      <c r="T153" s="34" t="str">
        <f aca="true">IF(COUNTA(B153,F153:N153,Q153)=0,"",IF(OR(B153="",F153="",G153="",H153="",J153="",N153="",Q153=""),"À compléter",IF(AND(B153&lt;TODAY(),Q153&lt;&gt;"Publié",Q153&lt;&gt;"Annulé",Q153&lt;&gt;"Reporté"),"En retard",IF(AND(Q153="Publié",S153=""),"Lien à ajouter","OK"))))</f>
        <v/>
      </c>
      <c r="U153" s="39"/>
      <c r="V153" s="39"/>
      <c r="W153" s="40" t="str">
        <f aca="false">IF(ISNUMBER(U153),IF(U153&gt;0,IF(ISNUMBER(V153),V153/U153,""),""),"")</f>
        <v/>
      </c>
      <c r="X153" s="39"/>
      <c r="Y153" s="39"/>
      <c r="Z153" s="38"/>
    </row>
    <row r="154" customFormat="false" ht="15" hidden="false" customHeight="false" outlineLevel="0" collapsed="false">
      <c r="A154" s="34" t="str">
        <f aca="false">IF(B154="","",ROW()-5)</f>
        <v/>
      </c>
      <c r="B154" s="35"/>
      <c r="C154" s="34" t="str">
        <f aca="false">IF(B154="","",CHOOSE(WEEKDAY(B154,2),"Lun","Mar","Mer","Jeu","Ven","Sam","Dim"))</f>
        <v/>
      </c>
      <c r="D154" s="34" t="str">
        <f aca="false">IF(B154="","",WEEKNUM(B154,21))</f>
        <v/>
      </c>
      <c r="E154" s="36"/>
      <c r="F154" s="37"/>
      <c r="G154" s="38"/>
      <c r="H154" s="37"/>
      <c r="I154" s="37"/>
      <c r="J154" s="37"/>
      <c r="K154" s="37"/>
      <c r="L154" s="38"/>
      <c r="M154" s="38"/>
      <c r="N154" s="38"/>
      <c r="O154" s="37"/>
      <c r="P154" s="35"/>
      <c r="Q154" s="37"/>
      <c r="R154" s="37"/>
      <c r="S154" s="37"/>
      <c r="T154" s="34" t="str">
        <f aca="true">IF(COUNTA(B154,F154:N154,Q154)=0,"",IF(OR(B154="",F154="",G154="",H154="",J154="",N154="",Q154=""),"À compléter",IF(AND(B154&lt;TODAY(),Q154&lt;&gt;"Publié",Q154&lt;&gt;"Annulé",Q154&lt;&gt;"Reporté"),"En retard",IF(AND(Q154="Publié",S154=""),"Lien à ajouter","OK"))))</f>
        <v/>
      </c>
      <c r="U154" s="39"/>
      <c r="V154" s="39"/>
      <c r="W154" s="40" t="str">
        <f aca="false">IF(ISNUMBER(U154),IF(U154&gt;0,IF(ISNUMBER(V154),V154/U154,""),""),"")</f>
        <v/>
      </c>
      <c r="X154" s="39"/>
      <c r="Y154" s="39"/>
      <c r="Z154" s="38"/>
    </row>
    <row r="155" customFormat="false" ht="15" hidden="false" customHeight="false" outlineLevel="0" collapsed="false">
      <c r="A155" s="34" t="str">
        <f aca="false">IF(B155="","",ROW()-5)</f>
        <v/>
      </c>
      <c r="B155" s="35"/>
      <c r="C155" s="34" t="str">
        <f aca="false">IF(B155="","",CHOOSE(WEEKDAY(B155,2),"Lun","Mar","Mer","Jeu","Ven","Sam","Dim"))</f>
        <v/>
      </c>
      <c r="D155" s="34" t="str">
        <f aca="false">IF(B155="","",WEEKNUM(B155,21))</f>
        <v/>
      </c>
      <c r="E155" s="36"/>
      <c r="F155" s="37"/>
      <c r="G155" s="38"/>
      <c r="H155" s="37"/>
      <c r="I155" s="37"/>
      <c r="J155" s="37"/>
      <c r="K155" s="37"/>
      <c r="L155" s="38"/>
      <c r="M155" s="38"/>
      <c r="N155" s="38"/>
      <c r="O155" s="37"/>
      <c r="P155" s="35"/>
      <c r="Q155" s="37"/>
      <c r="R155" s="37"/>
      <c r="S155" s="37"/>
      <c r="T155" s="34" t="str">
        <f aca="true">IF(COUNTA(B155,F155:N155,Q155)=0,"",IF(OR(B155="",F155="",G155="",H155="",J155="",N155="",Q155=""),"À compléter",IF(AND(B155&lt;TODAY(),Q155&lt;&gt;"Publié",Q155&lt;&gt;"Annulé",Q155&lt;&gt;"Reporté"),"En retard",IF(AND(Q155="Publié",S155=""),"Lien à ajouter","OK"))))</f>
        <v/>
      </c>
      <c r="U155" s="39"/>
      <c r="V155" s="39"/>
      <c r="W155" s="40" t="str">
        <f aca="false">IF(ISNUMBER(U155),IF(U155&gt;0,IF(ISNUMBER(V155),V155/U155,""),""),"")</f>
        <v/>
      </c>
      <c r="X155" s="39"/>
      <c r="Y155" s="39"/>
      <c r="Z155" s="38"/>
    </row>
    <row r="156" customFormat="false" ht="15" hidden="false" customHeight="false" outlineLevel="0" collapsed="false">
      <c r="A156" s="34" t="str">
        <f aca="false">IF(B156="","",ROW()-5)</f>
        <v/>
      </c>
      <c r="B156" s="35"/>
      <c r="C156" s="34" t="str">
        <f aca="false">IF(B156="","",CHOOSE(WEEKDAY(B156,2),"Lun","Mar","Mer","Jeu","Ven","Sam","Dim"))</f>
        <v/>
      </c>
      <c r="D156" s="34" t="str">
        <f aca="false">IF(B156="","",WEEKNUM(B156,21))</f>
        <v/>
      </c>
      <c r="E156" s="36"/>
      <c r="F156" s="37"/>
      <c r="G156" s="38"/>
      <c r="H156" s="37"/>
      <c r="I156" s="37"/>
      <c r="J156" s="37"/>
      <c r="K156" s="37"/>
      <c r="L156" s="38"/>
      <c r="M156" s="38"/>
      <c r="N156" s="38"/>
      <c r="O156" s="37"/>
      <c r="P156" s="35"/>
      <c r="Q156" s="37"/>
      <c r="R156" s="37"/>
      <c r="S156" s="37"/>
      <c r="T156" s="34" t="str">
        <f aca="true">IF(COUNTA(B156,F156:N156,Q156)=0,"",IF(OR(B156="",F156="",G156="",H156="",J156="",N156="",Q156=""),"À compléter",IF(AND(B156&lt;TODAY(),Q156&lt;&gt;"Publié",Q156&lt;&gt;"Annulé",Q156&lt;&gt;"Reporté"),"En retard",IF(AND(Q156="Publié",S156=""),"Lien à ajouter","OK"))))</f>
        <v/>
      </c>
      <c r="U156" s="39"/>
      <c r="V156" s="39"/>
      <c r="W156" s="40" t="str">
        <f aca="false">IF(ISNUMBER(U156),IF(U156&gt;0,IF(ISNUMBER(V156),V156/U156,""),""),"")</f>
        <v/>
      </c>
      <c r="X156" s="39"/>
      <c r="Y156" s="39"/>
      <c r="Z156" s="38"/>
    </row>
    <row r="157" customFormat="false" ht="15" hidden="false" customHeight="false" outlineLevel="0" collapsed="false">
      <c r="A157" s="34" t="str">
        <f aca="false">IF(B157="","",ROW()-5)</f>
        <v/>
      </c>
      <c r="B157" s="35"/>
      <c r="C157" s="34" t="str">
        <f aca="false">IF(B157="","",CHOOSE(WEEKDAY(B157,2),"Lun","Mar","Mer","Jeu","Ven","Sam","Dim"))</f>
        <v/>
      </c>
      <c r="D157" s="34" t="str">
        <f aca="false">IF(B157="","",WEEKNUM(B157,21))</f>
        <v/>
      </c>
      <c r="E157" s="36"/>
      <c r="F157" s="37"/>
      <c r="G157" s="38"/>
      <c r="H157" s="37"/>
      <c r="I157" s="37"/>
      <c r="J157" s="37"/>
      <c r="K157" s="37"/>
      <c r="L157" s="38"/>
      <c r="M157" s="38"/>
      <c r="N157" s="38"/>
      <c r="O157" s="37"/>
      <c r="P157" s="35"/>
      <c r="Q157" s="37"/>
      <c r="R157" s="37"/>
      <c r="S157" s="37"/>
      <c r="T157" s="34" t="str">
        <f aca="true">IF(COUNTA(B157,F157:N157,Q157)=0,"",IF(OR(B157="",F157="",G157="",H157="",J157="",N157="",Q157=""),"À compléter",IF(AND(B157&lt;TODAY(),Q157&lt;&gt;"Publié",Q157&lt;&gt;"Annulé",Q157&lt;&gt;"Reporté"),"En retard",IF(AND(Q157="Publié",S157=""),"Lien à ajouter","OK"))))</f>
        <v/>
      </c>
      <c r="U157" s="39"/>
      <c r="V157" s="39"/>
      <c r="W157" s="40" t="str">
        <f aca="false">IF(ISNUMBER(U157),IF(U157&gt;0,IF(ISNUMBER(V157),V157/U157,""),""),"")</f>
        <v/>
      </c>
      <c r="X157" s="39"/>
      <c r="Y157" s="39"/>
      <c r="Z157" s="38"/>
    </row>
    <row r="158" customFormat="false" ht="15" hidden="false" customHeight="false" outlineLevel="0" collapsed="false">
      <c r="A158" s="34" t="str">
        <f aca="false">IF(B158="","",ROW()-5)</f>
        <v/>
      </c>
      <c r="B158" s="35"/>
      <c r="C158" s="34" t="str">
        <f aca="false">IF(B158="","",CHOOSE(WEEKDAY(B158,2),"Lun","Mar","Mer","Jeu","Ven","Sam","Dim"))</f>
        <v/>
      </c>
      <c r="D158" s="34" t="str">
        <f aca="false">IF(B158="","",WEEKNUM(B158,21))</f>
        <v/>
      </c>
      <c r="E158" s="36"/>
      <c r="F158" s="37"/>
      <c r="G158" s="38"/>
      <c r="H158" s="37"/>
      <c r="I158" s="37"/>
      <c r="J158" s="37"/>
      <c r="K158" s="37"/>
      <c r="L158" s="38"/>
      <c r="M158" s="38"/>
      <c r="N158" s="38"/>
      <c r="O158" s="37"/>
      <c r="P158" s="35"/>
      <c r="Q158" s="37"/>
      <c r="R158" s="37"/>
      <c r="S158" s="37"/>
      <c r="T158" s="34" t="str">
        <f aca="true">IF(COUNTA(B158,F158:N158,Q158)=0,"",IF(OR(B158="",F158="",G158="",H158="",J158="",N158="",Q158=""),"À compléter",IF(AND(B158&lt;TODAY(),Q158&lt;&gt;"Publié",Q158&lt;&gt;"Annulé",Q158&lt;&gt;"Reporté"),"En retard",IF(AND(Q158="Publié",S158=""),"Lien à ajouter","OK"))))</f>
        <v/>
      </c>
      <c r="U158" s="39"/>
      <c r="V158" s="39"/>
      <c r="W158" s="40" t="str">
        <f aca="false">IF(ISNUMBER(U158),IF(U158&gt;0,IF(ISNUMBER(V158),V158/U158,""),""),"")</f>
        <v/>
      </c>
      <c r="X158" s="39"/>
      <c r="Y158" s="39"/>
      <c r="Z158" s="38"/>
    </row>
    <row r="159" customFormat="false" ht="15" hidden="false" customHeight="false" outlineLevel="0" collapsed="false">
      <c r="A159" s="34" t="str">
        <f aca="false">IF(B159="","",ROW()-5)</f>
        <v/>
      </c>
      <c r="B159" s="35"/>
      <c r="C159" s="34" t="str">
        <f aca="false">IF(B159="","",CHOOSE(WEEKDAY(B159,2),"Lun","Mar","Mer","Jeu","Ven","Sam","Dim"))</f>
        <v/>
      </c>
      <c r="D159" s="34" t="str">
        <f aca="false">IF(B159="","",WEEKNUM(B159,21))</f>
        <v/>
      </c>
      <c r="E159" s="36"/>
      <c r="F159" s="37"/>
      <c r="G159" s="38"/>
      <c r="H159" s="37"/>
      <c r="I159" s="37"/>
      <c r="J159" s="37"/>
      <c r="K159" s="37"/>
      <c r="L159" s="38"/>
      <c r="M159" s="38"/>
      <c r="N159" s="38"/>
      <c r="O159" s="37"/>
      <c r="P159" s="35"/>
      <c r="Q159" s="37"/>
      <c r="R159" s="37"/>
      <c r="S159" s="37"/>
      <c r="T159" s="34" t="str">
        <f aca="true">IF(COUNTA(B159,F159:N159,Q159)=0,"",IF(OR(B159="",F159="",G159="",H159="",J159="",N159="",Q159=""),"À compléter",IF(AND(B159&lt;TODAY(),Q159&lt;&gt;"Publié",Q159&lt;&gt;"Annulé",Q159&lt;&gt;"Reporté"),"En retard",IF(AND(Q159="Publié",S159=""),"Lien à ajouter","OK"))))</f>
        <v/>
      </c>
      <c r="U159" s="39"/>
      <c r="V159" s="39"/>
      <c r="W159" s="40" t="str">
        <f aca="false">IF(ISNUMBER(U159),IF(U159&gt;0,IF(ISNUMBER(V159),V159/U159,""),""),"")</f>
        <v/>
      </c>
      <c r="X159" s="39"/>
      <c r="Y159" s="39"/>
      <c r="Z159" s="38"/>
    </row>
    <row r="160" customFormat="false" ht="15" hidden="false" customHeight="false" outlineLevel="0" collapsed="false">
      <c r="A160" s="34" t="str">
        <f aca="false">IF(B160="","",ROW()-5)</f>
        <v/>
      </c>
      <c r="B160" s="35"/>
      <c r="C160" s="34" t="str">
        <f aca="false">IF(B160="","",CHOOSE(WEEKDAY(B160,2),"Lun","Mar","Mer","Jeu","Ven","Sam","Dim"))</f>
        <v/>
      </c>
      <c r="D160" s="34" t="str">
        <f aca="false">IF(B160="","",WEEKNUM(B160,21))</f>
        <v/>
      </c>
      <c r="E160" s="36"/>
      <c r="F160" s="37"/>
      <c r="G160" s="38"/>
      <c r="H160" s="37"/>
      <c r="I160" s="37"/>
      <c r="J160" s="37"/>
      <c r="K160" s="37"/>
      <c r="L160" s="38"/>
      <c r="M160" s="38"/>
      <c r="N160" s="38"/>
      <c r="O160" s="37"/>
      <c r="P160" s="35"/>
      <c r="Q160" s="37"/>
      <c r="R160" s="37"/>
      <c r="S160" s="37"/>
      <c r="T160" s="34" t="str">
        <f aca="true">IF(COUNTA(B160,F160:N160,Q160)=0,"",IF(OR(B160="",F160="",G160="",H160="",J160="",N160="",Q160=""),"À compléter",IF(AND(B160&lt;TODAY(),Q160&lt;&gt;"Publié",Q160&lt;&gt;"Annulé",Q160&lt;&gt;"Reporté"),"En retard",IF(AND(Q160="Publié",S160=""),"Lien à ajouter","OK"))))</f>
        <v/>
      </c>
      <c r="U160" s="39"/>
      <c r="V160" s="39"/>
      <c r="W160" s="40" t="str">
        <f aca="false">IF(ISNUMBER(U160),IF(U160&gt;0,IF(ISNUMBER(V160),V160/U160,""),""),"")</f>
        <v/>
      </c>
      <c r="X160" s="39"/>
      <c r="Y160" s="39"/>
      <c r="Z160" s="38"/>
    </row>
    <row r="161" customFormat="false" ht="15" hidden="false" customHeight="false" outlineLevel="0" collapsed="false">
      <c r="A161" s="34" t="str">
        <f aca="false">IF(B161="","",ROW()-5)</f>
        <v/>
      </c>
      <c r="B161" s="35"/>
      <c r="C161" s="34" t="str">
        <f aca="false">IF(B161="","",CHOOSE(WEEKDAY(B161,2),"Lun","Mar","Mer","Jeu","Ven","Sam","Dim"))</f>
        <v/>
      </c>
      <c r="D161" s="34" t="str">
        <f aca="false">IF(B161="","",WEEKNUM(B161,21))</f>
        <v/>
      </c>
      <c r="E161" s="36"/>
      <c r="F161" s="37"/>
      <c r="G161" s="38"/>
      <c r="H161" s="37"/>
      <c r="I161" s="37"/>
      <c r="J161" s="37"/>
      <c r="K161" s="37"/>
      <c r="L161" s="38"/>
      <c r="M161" s="38"/>
      <c r="N161" s="38"/>
      <c r="O161" s="37"/>
      <c r="P161" s="35"/>
      <c r="Q161" s="37"/>
      <c r="R161" s="37"/>
      <c r="S161" s="37"/>
      <c r="T161" s="34" t="str">
        <f aca="true">IF(COUNTA(B161,F161:N161,Q161)=0,"",IF(OR(B161="",F161="",G161="",H161="",J161="",N161="",Q161=""),"À compléter",IF(AND(B161&lt;TODAY(),Q161&lt;&gt;"Publié",Q161&lt;&gt;"Annulé",Q161&lt;&gt;"Reporté"),"En retard",IF(AND(Q161="Publié",S161=""),"Lien à ajouter","OK"))))</f>
        <v/>
      </c>
      <c r="U161" s="39"/>
      <c r="V161" s="39"/>
      <c r="W161" s="40" t="str">
        <f aca="false">IF(ISNUMBER(U161),IF(U161&gt;0,IF(ISNUMBER(V161),V161/U161,""),""),"")</f>
        <v/>
      </c>
      <c r="X161" s="39"/>
      <c r="Y161" s="39"/>
      <c r="Z161" s="38"/>
    </row>
    <row r="162" customFormat="false" ht="15" hidden="false" customHeight="false" outlineLevel="0" collapsed="false">
      <c r="A162" s="34" t="str">
        <f aca="false">IF(B162="","",ROW()-5)</f>
        <v/>
      </c>
      <c r="B162" s="35"/>
      <c r="C162" s="34" t="str">
        <f aca="false">IF(B162="","",CHOOSE(WEEKDAY(B162,2),"Lun","Mar","Mer","Jeu","Ven","Sam","Dim"))</f>
        <v/>
      </c>
      <c r="D162" s="34" t="str">
        <f aca="false">IF(B162="","",WEEKNUM(B162,21))</f>
        <v/>
      </c>
      <c r="E162" s="36"/>
      <c r="F162" s="37"/>
      <c r="G162" s="38"/>
      <c r="H162" s="37"/>
      <c r="I162" s="37"/>
      <c r="J162" s="37"/>
      <c r="K162" s="37"/>
      <c r="L162" s="38"/>
      <c r="M162" s="38"/>
      <c r="N162" s="38"/>
      <c r="O162" s="37"/>
      <c r="P162" s="35"/>
      <c r="Q162" s="37"/>
      <c r="R162" s="37"/>
      <c r="S162" s="37"/>
      <c r="T162" s="34" t="str">
        <f aca="true">IF(COUNTA(B162,F162:N162,Q162)=0,"",IF(OR(B162="",F162="",G162="",H162="",J162="",N162="",Q162=""),"À compléter",IF(AND(B162&lt;TODAY(),Q162&lt;&gt;"Publié",Q162&lt;&gt;"Annulé",Q162&lt;&gt;"Reporté"),"En retard",IF(AND(Q162="Publié",S162=""),"Lien à ajouter","OK"))))</f>
        <v/>
      </c>
      <c r="U162" s="39"/>
      <c r="V162" s="39"/>
      <c r="W162" s="40" t="str">
        <f aca="false">IF(ISNUMBER(U162),IF(U162&gt;0,IF(ISNUMBER(V162),V162/U162,""),""),"")</f>
        <v/>
      </c>
      <c r="X162" s="39"/>
      <c r="Y162" s="39"/>
      <c r="Z162" s="38"/>
    </row>
    <row r="163" customFormat="false" ht="15" hidden="false" customHeight="false" outlineLevel="0" collapsed="false">
      <c r="A163" s="34" t="str">
        <f aca="false">IF(B163="","",ROW()-5)</f>
        <v/>
      </c>
      <c r="B163" s="35"/>
      <c r="C163" s="34" t="str">
        <f aca="false">IF(B163="","",CHOOSE(WEEKDAY(B163,2),"Lun","Mar","Mer","Jeu","Ven","Sam","Dim"))</f>
        <v/>
      </c>
      <c r="D163" s="34" t="str">
        <f aca="false">IF(B163="","",WEEKNUM(B163,21))</f>
        <v/>
      </c>
      <c r="E163" s="36"/>
      <c r="F163" s="37"/>
      <c r="G163" s="38"/>
      <c r="H163" s="37"/>
      <c r="I163" s="37"/>
      <c r="J163" s="37"/>
      <c r="K163" s="37"/>
      <c r="L163" s="38"/>
      <c r="M163" s="38"/>
      <c r="N163" s="38"/>
      <c r="O163" s="37"/>
      <c r="P163" s="35"/>
      <c r="Q163" s="37"/>
      <c r="R163" s="37"/>
      <c r="S163" s="37"/>
      <c r="T163" s="34" t="str">
        <f aca="true">IF(COUNTA(B163,F163:N163,Q163)=0,"",IF(OR(B163="",F163="",G163="",H163="",J163="",N163="",Q163=""),"À compléter",IF(AND(B163&lt;TODAY(),Q163&lt;&gt;"Publié",Q163&lt;&gt;"Annulé",Q163&lt;&gt;"Reporté"),"En retard",IF(AND(Q163="Publié",S163=""),"Lien à ajouter","OK"))))</f>
        <v/>
      </c>
      <c r="U163" s="39"/>
      <c r="V163" s="39"/>
      <c r="W163" s="40" t="str">
        <f aca="false">IF(ISNUMBER(U163),IF(U163&gt;0,IF(ISNUMBER(V163),V163/U163,""),""),"")</f>
        <v/>
      </c>
      <c r="X163" s="39"/>
      <c r="Y163" s="39"/>
      <c r="Z163" s="38"/>
    </row>
    <row r="164" customFormat="false" ht="15" hidden="false" customHeight="false" outlineLevel="0" collapsed="false">
      <c r="A164" s="34" t="str">
        <f aca="false">IF(B164="","",ROW()-5)</f>
        <v/>
      </c>
      <c r="B164" s="35"/>
      <c r="C164" s="34" t="str">
        <f aca="false">IF(B164="","",CHOOSE(WEEKDAY(B164,2),"Lun","Mar","Mer","Jeu","Ven","Sam","Dim"))</f>
        <v/>
      </c>
      <c r="D164" s="34" t="str">
        <f aca="false">IF(B164="","",WEEKNUM(B164,21))</f>
        <v/>
      </c>
      <c r="E164" s="36"/>
      <c r="F164" s="37"/>
      <c r="G164" s="38"/>
      <c r="H164" s="37"/>
      <c r="I164" s="37"/>
      <c r="J164" s="37"/>
      <c r="K164" s="37"/>
      <c r="L164" s="38"/>
      <c r="M164" s="38"/>
      <c r="N164" s="38"/>
      <c r="O164" s="37"/>
      <c r="P164" s="35"/>
      <c r="Q164" s="37"/>
      <c r="R164" s="37"/>
      <c r="S164" s="37"/>
      <c r="T164" s="34" t="str">
        <f aca="true">IF(COUNTA(B164,F164:N164,Q164)=0,"",IF(OR(B164="",F164="",G164="",H164="",J164="",N164="",Q164=""),"À compléter",IF(AND(B164&lt;TODAY(),Q164&lt;&gt;"Publié",Q164&lt;&gt;"Annulé",Q164&lt;&gt;"Reporté"),"En retard",IF(AND(Q164="Publié",S164=""),"Lien à ajouter","OK"))))</f>
        <v/>
      </c>
      <c r="U164" s="39"/>
      <c r="V164" s="39"/>
      <c r="W164" s="40" t="str">
        <f aca="false">IF(ISNUMBER(U164),IF(U164&gt;0,IF(ISNUMBER(V164),V164/U164,""),""),"")</f>
        <v/>
      </c>
      <c r="X164" s="39"/>
      <c r="Y164" s="39"/>
      <c r="Z164" s="38"/>
    </row>
    <row r="165" customFormat="false" ht="15" hidden="false" customHeight="false" outlineLevel="0" collapsed="false">
      <c r="A165" s="34" t="str">
        <f aca="false">IF(B165="","",ROW()-5)</f>
        <v/>
      </c>
      <c r="B165" s="35"/>
      <c r="C165" s="34" t="str">
        <f aca="false">IF(B165="","",CHOOSE(WEEKDAY(B165,2),"Lun","Mar","Mer","Jeu","Ven","Sam","Dim"))</f>
        <v/>
      </c>
      <c r="D165" s="34" t="str">
        <f aca="false">IF(B165="","",WEEKNUM(B165,21))</f>
        <v/>
      </c>
      <c r="E165" s="36"/>
      <c r="F165" s="37"/>
      <c r="G165" s="38"/>
      <c r="H165" s="37"/>
      <c r="I165" s="37"/>
      <c r="J165" s="37"/>
      <c r="K165" s="37"/>
      <c r="L165" s="38"/>
      <c r="M165" s="38"/>
      <c r="N165" s="38"/>
      <c r="O165" s="37"/>
      <c r="P165" s="35"/>
      <c r="Q165" s="37"/>
      <c r="R165" s="37"/>
      <c r="S165" s="37"/>
      <c r="T165" s="34" t="str">
        <f aca="true">IF(COUNTA(B165,F165:N165,Q165)=0,"",IF(OR(B165="",F165="",G165="",H165="",J165="",N165="",Q165=""),"À compléter",IF(AND(B165&lt;TODAY(),Q165&lt;&gt;"Publié",Q165&lt;&gt;"Annulé",Q165&lt;&gt;"Reporté"),"En retard",IF(AND(Q165="Publié",S165=""),"Lien à ajouter","OK"))))</f>
        <v/>
      </c>
      <c r="U165" s="39"/>
      <c r="V165" s="39"/>
      <c r="W165" s="40" t="str">
        <f aca="false">IF(ISNUMBER(U165),IF(U165&gt;0,IF(ISNUMBER(V165),V165/U165,""),""),"")</f>
        <v/>
      </c>
      <c r="X165" s="39"/>
      <c r="Y165" s="39"/>
      <c r="Z165" s="38"/>
    </row>
    <row r="166" customFormat="false" ht="15" hidden="false" customHeight="false" outlineLevel="0" collapsed="false">
      <c r="A166" s="34" t="str">
        <f aca="false">IF(B166="","",ROW()-5)</f>
        <v/>
      </c>
      <c r="B166" s="35"/>
      <c r="C166" s="34" t="str">
        <f aca="false">IF(B166="","",CHOOSE(WEEKDAY(B166,2),"Lun","Mar","Mer","Jeu","Ven","Sam","Dim"))</f>
        <v/>
      </c>
      <c r="D166" s="34" t="str">
        <f aca="false">IF(B166="","",WEEKNUM(B166,21))</f>
        <v/>
      </c>
      <c r="E166" s="36"/>
      <c r="F166" s="37"/>
      <c r="G166" s="38"/>
      <c r="H166" s="37"/>
      <c r="I166" s="37"/>
      <c r="J166" s="37"/>
      <c r="K166" s="37"/>
      <c r="L166" s="38"/>
      <c r="M166" s="38"/>
      <c r="N166" s="38"/>
      <c r="O166" s="37"/>
      <c r="P166" s="35"/>
      <c r="Q166" s="37"/>
      <c r="R166" s="37"/>
      <c r="S166" s="37"/>
      <c r="T166" s="34" t="str">
        <f aca="true">IF(COUNTA(B166,F166:N166,Q166)=0,"",IF(OR(B166="",F166="",G166="",H166="",J166="",N166="",Q166=""),"À compléter",IF(AND(B166&lt;TODAY(),Q166&lt;&gt;"Publié",Q166&lt;&gt;"Annulé",Q166&lt;&gt;"Reporté"),"En retard",IF(AND(Q166="Publié",S166=""),"Lien à ajouter","OK"))))</f>
        <v/>
      </c>
      <c r="U166" s="39"/>
      <c r="V166" s="39"/>
      <c r="W166" s="40" t="str">
        <f aca="false">IF(ISNUMBER(U166),IF(U166&gt;0,IF(ISNUMBER(V166),V166/U166,""),""),"")</f>
        <v/>
      </c>
      <c r="X166" s="39"/>
      <c r="Y166" s="39"/>
      <c r="Z166" s="38"/>
    </row>
    <row r="167" customFormat="false" ht="15" hidden="false" customHeight="false" outlineLevel="0" collapsed="false">
      <c r="A167" s="34" t="str">
        <f aca="false">IF(B167="","",ROW()-5)</f>
        <v/>
      </c>
      <c r="B167" s="35"/>
      <c r="C167" s="34" t="str">
        <f aca="false">IF(B167="","",CHOOSE(WEEKDAY(B167,2),"Lun","Mar","Mer","Jeu","Ven","Sam","Dim"))</f>
        <v/>
      </c>
      <c r="D167" s="34" t="str">
        <f aca="false">IF(B167="","",WEEKNUM(B167,21))</f>
        <v/>
      </c>
      <c r="E167" s="36"/>
      <c r="F167" s="37"/>
      <c r="G167" s="38"/>
      <c r="H167" s="37"/>
      <c r="I167" s="37"/>
      <c r="J167" s="37"/>
      <c r="K167" s="37"/>
      <c r="L167" s="38"/>
      <c r="M167" s="38"/>
      <c r="N167" s="38"/>
      <c r="O167" s="37"/>
      <c r="P167" s="35"/>
      <c r="Q167" s="37"/>
      <c r="R167" s="37"/>
      <c r="S167" s="37"/>
      <c r="T167" s="34" t="str">
        <f aca="true">IF(COUNTA(B167,F167:N167,Q167)=0,"",IF(OR(B167="",F167="",G167="",H167="",J167="",N167="",Q167=""),"À compléter",IF(AND(B167&lt;TODAY(),Q167&lt;&gt;"Publié",Q167&lt;&gt;"Annulé",Q167&lt;&gt;"Reporté"),"En retard",IF(AND(Q167="Publié",S167=""),"Lien à ajouter","OK"))))</f>
        <v/>
      </c>
      <c r="U167" s="39"/>
      <c r="V167" s="39"/>
      <c r="W167" s="40" t="str">
        <f aca="false">IF(ISNUMBER(U167),IF(U167&gt;0,IF(ISNUMBER(V167),V167/U167,""),""),"")</f>
        <v/>
      </c>
      <c r="X167" s="39"/>
      <c r="Y167" s="39"/>
      <c r="Z167" s="38"/>
    </row>
    <row r="168" customFormat="false" ht="15" hidden="false" customHeight="false" outlineLevel="0" collapsed="false">
      <c r="A168" s="34" t="str">
        <f aca="false">IF(B168="","",ROW()-5)</f>
        <v/>
      </c>
      <c r="B168" s="35"/>
      <c r="C168" s="34" t="str">
        <f aca="false">IF(B168="","",CHOOSE(WEEKDAY(B168,2),"Lun","Mar","Mer","Jeu","Ven","Sam","Dim"))</f>
        <v/>
      </c>
      <c r="D168" s="34" t="str">
        <f aca="false">IF(B168="","",WEEKNUM(B168,21))</f>
        <v/>
      </c>
      <c r="E168" s="36"/>
      <c r="F168" s="37"/>
      <c r="G168" s="38"/>
      <c r="H168" s="37"/>
      <c r="I168" s="37"/>
      <c r="J168" s="37"/>
      <c r="K168" s="37"/>
      <c r="L168" s="38"/>
      <c r="M168" s="38"/>
      <c r="N168" s="38"/>
      <c r="O168" s="37"/>
      <c r="P168" s="35"/>
      <c r="Q168" s="37"/>
      <c r="R168" s="37"/>
      <c r="S168" s="37"/>
      <c r="T168" s="34" t="str">
        <f aca="true">IF(COUNTA(B168,F168:N168,Q168)=0,"",IF(OR(B168="",F168="",G168="",H168="",J168="",N168="",Q168=""),"À compléter",IF(AND(B168&lt;TODAY(),Q168&lt;&gt;"Publié",Q168&lt;&gt;"Annulé",Q168&lt;&gt;"Reporté"),"En retard",IF(AND(Q168="Publié",S168=""),"Lien à ajouter","OK"))))</f>
        <v/>
      </c>
      <c r="U168" s="39"/>
      <c r="V168" s="39"/>
      <c r="W168" s="40" t="str">
        <f aca="false">IF(ISNUMBER(U168),IF(U168&gt;0,IF(ISNUMBER(V168),V168/U168,""),""),"")</f>
        <v/>
      </c>
      <c r="X168" s="39"/>
      <c r="Y168" s="39"/>
      <c r="Z168" s="38"/>
    </row>
    <row r="169" customFormat="false" ht="15" hidden="false" customHeight="false" outlineLevel="0" collapsed="false">
      <c r="A169" s="34" t="str">
        <f aca="false">IF(B169="","",ROW()-5)</f>
        <v/>
      </c>
      <c r="B169" s="35"/>
      <c r="C169" s="34" t="str">
        <f aca="false">IF(B169="","",CHOOSE(WEEKDAY(B169,2),"Lun","Mar","Mer","Jeu","Ven","Sam","Dim"))</f>
        <v/>
      </c>
      <c r="D169" s="34" t="str">
        <f aca="false">IF(B169="","",WEEKNUM(B169,21))</f>
        <v/>
      </c>
      <c r="E169" s="36"/>
      <c r="F169" s="37"/>
      <c r="G169" s="38"/>
      <c r="H169" s="37"/>
      <c r="I169" s="37"/>
      <c r="J169" s="37"/>
      <c r="K169" s="37"/>
      <c r="L169" s="38"/>
      <c r="M169" s="38"/>
      <c r="N169" s="38"/>
      <c r="O169" s="37"/>
      <c r="P169" s="35"/>
      <c r="Q169" s="37"/>
      <c r="R169" s="37"/>
      <c r="S169" s="37"/>
      <c r="T169" s="34" t="str">
        <f aca="true">IF(COUNTA(B169,F169:N169,Q169)=0,"",IF(OR(B169="",F169="",G169="",H169="",J169="",N169="",Q169=""),"À compléter",IF(AND(B169&lt;TODAY(),Q169&lt;&gt;"Publié",Q169&lt;&gt;"Annulé",Q169&lt;&gt;"Reporté"),"En retard",IF(AND(Q169="Publié",S169=""),"Lien à ajouter","OK"))))</f>
        <v/>
      </c>
      <c r="U169" s="39"/>
      <c r="V169" s="39"/>
      <c r="W169" s="40" t="str">
        <f aca="false">IF(ISNUMBER(U169),IF(U169&gt;0,IF(ISNUMBER(V169),V169/U169,""),""),"")</f>
        <v/>
      </c>
      <c r="X169" s="39"/>
      <c r="Y169" s="39"/>
      <c r="Z169" s="38"/>
    </row>
    <row r="170" customFormat="false" ht="15" hidden="false" customHeight="false" outlineLevel="0" collapsed="false">
      <c r="A170" s="34" t="str">
        <f aca="false">IF(B170="","",ROW()-5)</f>
        <v/>
      </c>
      <c r="B170" s="35"/>
      <c r="C170" s="34" t="str">
        <f aca="false">IF(B170="","",CHOOSE(WEEKDAY(B170,2),"Lun","Mar","Mer","Jeu","Ven","Sam","Dim"))</f>
        <v/>
      </c>
      <c r="D170" s="34" t="str">
        <f aca="false">IF(B170="","",WEEKNUM(B170,21))</f>
        <v/>
      </c>
      <c r="E170" s="36"/>
      <c r="F170" s="37"/>
      <c r="G170" s="38"/>
      <c r="H170" s="37"/>
      <c r="I170" s="37"/>
      <c r="J170" s="37"/>
      <c r="K170" s="37"/>
      <c r="L170" s="38"/>
      <c r="M170" s="38"/>
      <c r="N170" s="38"/>
      <c r="O170" s="37"/>
      <c r="P170" s="35"/>
      <c r="Q170" s="37"/>
      <c r="R170" s="37"/>
      <c r="S170" s="37"/>
      <c r="T170" s="34" t="str">
        <f aca="true">IF(COUNTA(B170,F170:N170,Q170)=0,"",IF(OR(B170="",F170="",G170="",H170="",J170="",N170="",Q170=""),"À compléter",IF(AND(B170&lt;TODAY(),Q170&lt;&gt;"Publié",Q170&lt;&gt;"Annulé",Q170&lt;&gt;"Reporté"),"En retard",IF(AND(Q170="Publié",S170=""),"Lien à ajouter","OK"))))</f>
        <v/>
      </c>
      <c r="U170" s="39"/>
      <c r="V170" s="39"/>
      <c r="W170" s="40" t="str">
        <f aca="false">IF(ISNUMBER(U170),IF(U170&gt;0,IF(ISNUMBER(V170),V170/U170,""),""),"")</f>
        <v/>
      </c>
      <c r="X170" s="39"/>
      <c r="Y170" s="39"/>
      <c r="Z170" s="38"/>
    </row>
    <row r="171" customFormat="false" ht="15" hidden="false" customHeight="false" outlineLevel="0" collapsed="false">
      <c r="A171" s="34" t="str">
        <f aca="false">IF(B171="","",ROW()-5)</f>
        <v/>
      </c>
      <c r="B171" s="35"/>
      <c r="C171" s="34" t="str">
        <f aca="false">IF(B171="","",CHOOSE(WEEKDAY(B171,2),"Lun","Mar","Mer","Jeu","Ven","Sam","Dim"))</f>
        <v/>
      </c>
      <c r="D171" s="34" t="str">
        <f aca="false">IF(B171="","",WEEKNUM(B171,21))</f>
        <v/>
      </c>
      <c r="E171" s="36"/>
      <c r="F171" s="37"/>
      <c r="G171" s="38"/>
      <c r="H171" s="37"/>
      <c r="I171" s="37"/>
      <c r="J171" s="37"/>
      <c r="K171" s="37"/>
      <c r="L171" s="38"/>
      <c r="M171" s="38"/>
      <c r="N171" s="38"/>
      <c r="O171" s="37"/>
      <c r="P171" s="35"/>
      <c r="Q171" s="37"/>
      <c r="R171" s="37"/>
      <c r="S171" s="37"/>
      <c r="T171" s="34" t="str">
        <f aca="true">IF(COUNTA(B171,F171:N171,Q171)=0,"",IF(OR(B171="",F171="",G171="",H171="",J171="",N171="",Q171=""),"À compléter",IF(AND(B171&lt;TODAY(),Q171&lt;&gt;"Publié",Q171&lt;&gt;"Annulé",Q171&lt;&gt;"Reporté"),"En retard",IF(AND(Q171="Publié",S171=""),"Lien à ajouter","OK"))))</f>
        <v/>
      </c>
      <c r="U171" s="39"/>
      <c r="V171" s="39"/>
      <c r="W171" s="40" t="str">
        <f aca="false">IF(ISNUMBER(U171),IF(U171&gt;0,IF(ISNUMBER(V171),V171/U171,""),""),"")</f>
        <v/>
      </c>
      <c r="X171" s="39"/>
      <c r="Y171" s="39"/>
      <c r="Z171" s="38"/>
    </row>
    <row r="172" customFormat="false" ht="15" hidden="false" customHeight="false" outlineLevel="0" collapsed="false">
      <c r="A172" s="34" t="str">
        <f aca="false">IF(B172="","",ROW()-5)</f>
        <v/>
      </c>
      <c r="B172" s="35"/>
      <c r="C172" s="34" t="str">
        <f aca="false">IF(B172="","",CHOOSE(WEEKDAY(B172,2),"Lun","Mar","Mer","Jeu","Ven","Sam","Dim"))</f>
        <v/>
      </c>
      <c r="D172" s="34" t="str">
        <f aca="false">IF(B172="","",WEEKNUM(B172,21))</f>
        <v/>
      </c>
      <c r="E172" s="36"/>
      <c r="F172" s="37"/>
      <c r="G172" s="38"/>
      <c r="H172" s="37"/>
      <c r="I172" s="37"/>
      <c r="J172" s="37"/>
      <c r="K172" s="37"/>
      <c r="L172" s="38"/>
      <c r="M172" s="38"/>
      <c r="N172" s="38"/>
      <c r="O172" s="37"/>
      <c r="P172" s="35"/>
      <c r="Q172" s="37"/>
      <c r="R172" s="37"/>
      <c r="S172" s="37"/>
      <c r="T172" s="34" t="str">
        <f aca="true">IF(COUNTA(B172,F172:N172,Q172)=0,"",IF(OR(B172="",F172="",G172="",H172="",J172="",N172="",Q172=""),"À compléter",IF(AND(B172&lt;TODAY(),Q172&lt;&gt;"Publié",Q172&lt;&gt;"Annulé",Q172&lt;&gt;"Reporté"),"En retard",IF(AND(Q172="Publié",S172=""),"Lien à ajouter","OK"))))</f>
        <v/>
      </c>
      <c r="U172" s="39"/>
      <c r="V172" s="39"/>
      <c r="W172" s="40" t="str">
        <f aca="false">IF(ISNUMBER(U172),IF(U172&gt;0,IF(ISNUMBER(V172),V172/U172,""),""),"")</f>
        <v/>
      </c>
      <c r="X172" s="39"/>
      <c r="Y172" s="39"/>
      <c r="Z172" s="38"/>
    </row>
    <row r="173" customFormat="false" ht="15" hidden="false" customHeight="false" outlineLevel="0" collapsed="false">
      <c r="A173" s="34" t="str">
        <f aca="false">IF(B173="","",ROW()-5)</f>
        <v/>
      </c>
      <c r="B173" s="35"/>
      <c r="C173" s="34" t="str">
        <f aca="false">IF(B173="","",CHOOSE(WEEKDAY(B173,2),"Lun","Mar","Mer","Jeu","Ven","Sam","Dim"))</f>
        <v/>
      </c>
      <c r="D173" s="34" t="str">
        <f aca="false">IF(B173="","",WEEKNUM(B173,21))</f>
        <v/>
      </c>
      <c r="E173" s="36"/>
      <c r="F173" s="37"/>
      <c r="G173" s="38"/>
      <c r="H173" s="37"/>
      <c r="I173" s="37"/>
      <c r="J173" s="37"/>
      <c r="K173" s="37"/>
      <c r="L173" s="38"/>
      <c r="M173" s="38"/>
      <c r="N173" s="38"/>
      <c r="O173" s="37"/>
      <c r="P173" s="35"/>
      <c r="Q173" s="37"/>
      <c r="R173" s="37"/>
      <c r="S173" s="37"/>
      <c r="T173" s="34" t="str">
        <f aca="true">IF(COUNTA(B173,F173:N173,Q173)=0,"",IF(OR(B173="",F173="",G173="",H173="",J173="",N173="",Q173=""),"À compléter",IF(AND(B173&lt;TODAY(),Q173&lt;&gt;"Publié",Q173&lt;&gt;"Annulé",Q173&lt;&gt;"Reporté"),"En retard",IF(AND(Q173="Publié",S173=""),"Lien à ajouter","OK"))))</f>
        <v/>
      </c>
      <c r="U173" s="39"/>
      <c r="V173" s="39"/>
      <c r="W173" s="40" t="str">
        <f aca="false">IF(ISNUMBER(U173),IF(U173&gt;0,IF(ISNUMBER(V173),V173/U173,""),""),"")</f>
        <v/>
      </c>
      <c r="X173" s="39"/>
      <c r="Y173" s="39"/>
      <c r="Z173" s="38"/>
    </row>
    <row r="174" customFormat="false" ht="15" hidden="false" customHeight="false" outlineLevel="0" collapsed="false">
      <c r="A174" s="34" t="str">
        <f aca="false">IF(B174="","",ROW()-5)</f>
        <v/>
      </c>
      <c r="B174" s="35"/>
      <c r="C174" s="34" t="str">
        <f aca="false">IF(B174="","",CHOOSE(WEEKDAY(B174,2),"Lun","Mar","Mer","Jeu","Ven","Sam","Dim"))</f>
        <v/>
      </c>
      <c r="D174" s="34" t="str">
        <f aca="false">IF(B174="","",WEEKNUM(B174,21))</f>
        <v/>
      </c>
      <c r="E174" s="36"/>
      <c r="F174" s="37"/>
      <c r="G174" s="38"/>
      <c r="H174" s="37"/>
      <c r="I174" s="37"/>
      <c r="J174" s="37"/>
      <c r="K174" s="37"/>
      <c r="L174" s="38"/>
      <c r="M174" s="38"/>
      <c r="N174" s="38"/>
      <c r="O174" s="37"/>
      <c r="P174" s="35"/>
      <c r="Q174" s="37"/>
      <c r="R174" s="37"/>
      <c r="S174" s="37"/>
      <c r="T174" s="34" t="str">
        <f aca="true">IF(COUNTA(B174,F174:N174,Q174)=0,"",IF(OR(B174="",F174="",G174="",H174="",J174="",N174="",Q174=""),"À compléter",IF(AND(B174&lt;TODAY(),Q174&lt;&gt;"Publié",Q174&lt;&gt;"Annulé",Q174&lt;&gt;"Reporté"),"En retard",IF(AND(Q174="Publié",S174=""),"Lien à ajouter","OK"))))</f>
        <v/>
      </c>
      <c r="U174" s="39"/>
      <c r="V174" s="39"/>
      <c r="W174" s="40" t="str">
        <f aca="false">IF(ISNUMBER(U174),IF(U174&gt;0,IF(ISNUMBER(V174),V174/U174,""),""),"")</f>
        <v/>
      </c>
      <c r="X174" s="39"/>
      <c r="Y174" s="39"/>
      <c r="Z174" s="38"/>
    </row>
    <row r="175" customFormat="false" ht="15" hidden="false" customHeight="false" outlineLevel="0" collapsed="false">
      <c r="A175" s="34" t="str">
        <f aca="false">IF(B175="","",ROW()-5)</f>
        <v/>
      </c>
      <c r="B175" s="35"/>
      <c r="C175" s="34" t="str">
        <f aca="false">IF(B175="","",CHOOSE(WEEKDAY(B175,2),"Lun","Mar","Mer","Jeu","Ven","Sam","Dim"))</f>
        <v/>
      </c>
      <c r="D175" s="34" t="str">
        <f aca="false">IF(B175="","",WEEKNUM(B175,21))</f>
        <v/>
      </c>
      <c r="E175" s="36"/>
      <c r="F175" s="37"/>
      <c r="G175" s="38"/>
      <c r="H175" s="37"/>
      <c r="I175" s="37"/>
      <c r="J175" s="37"/>
      <c r="K175" s="37"/>
      <c r="L175" s="38"/>
      <c r="M175" s="38"/>
      <c r="N175" s="38"/>
      <c r="O175" s="37"/>
      <c r="P175" s="35"/>
      <c r="Q175" s="37"/>
      <c r="R175" s="37"/>
      <c r="S175" s="37"/>
      <c r="T175" s="34" t="str">
        <f aca="true">IF(COUNTA(B175,F175:N175,Q175)=0,"",IF(OR(B175="",F175="",G175="",H175="",J175="",N175="",Q175=""),"À compléter",IF(AND(B175&lt;TODAY(),Q175&lt;&gt;"Publié",Q175&lt;&gt;"Annulé",Q175&lt;&gt;"Reporté"),"En retard",IF(AND(Q175="Publié",S175=""),"Lien à ajouter","OK"))))</f>
        <v/>
      </c>
      <c r="U175" s="39"/>
      <c r="V175" s="39"/>
      <c r="W175" s="40" t="str">
        <f aca="false">IF(ISNUMBER(U175),IF(U175&gt;0,IF(ISNUMBER(V175),V175/U175,""),""),"")</f>
        <v/>
      </c>
      <c r="X175" s="39"/>
      <c r="Y175" s="39"/>
      <c r="Z175" s="38"/>
    </row>
    <row r="176" customFormat="false" ht="15" hidden="false" customHeight="false" outlineLevel="0" collapsed="false">
      <c r="A176" s="34" t="str">
        <f aca="false">IF(B176="","",ROW()-5)</f>
        <v/>
      </c>
      <c r="B176" s="35"/>
      <c r="C176" s="34" t="str">
        <f aca="false">IF(B176="","",CHOOSE(WEEKDAY(B176,2),"Lun","Mar","Mer","Jeu","Ven","Sam","Dim"))</f>
        <v/>
      </c>
      <c r="D176" s="34" t="str">
        <f aca="false">IF(B176="","",WEEKNUM(B176,21))</f>
        <v/>
      </c>
      <c r="E176" s="36"/>
      <c r="F176" s="37"/>
      <c r="G176" s="38"/>
      <c r="H176" s="37"/>
      <c r="I176" s="37"/>
      <c r="J176" s="37"/>
      <c r="K176" s="37"/>
      <c r="L176" s="38"/>
      <c r="M176" s="38"/>
      <c r="N176" s="38"/>
      <c r="O176" s="37"/>
      <c r="P176" s="35"/>
      <c r="Q176" s="37"/>
      <c r="R176" s="37"/>
      <c r="S176" s="37"/>
      <c r="T176" s="34" t="str">
        <f aca="true">IF(COUNTA(B176,F176:N176,Q176)=0,"",IF(OR(B176="",F176="",G176="",H176="",J176="",N176="",Q176=""),"À compléter",IF(AND(B176&lt;TODAY(),Q176&lt;&gt;"Publié",Q176&lt;&gt;"Annulé",Q176&lt;&gt;"Reporté"),"En retard",IF(AND(Q176="Publié",S176=""),"Lien à ajouter","OK"))))</f>
        <v/>
      </c>
      <c r="U176" s="39"/>
      <c r="V176" s="39"/>
      <c r="W176" s="40" t="str">
        <f aca="false">IF(ISNUMBER(U176),IF(U176&gt;0,IF(ISNUMBER(V176),V176/U176,""),""),"")</f>
        <v/>
      </c>
      <c r="X176" s="39"/>
      <c r="Y176" s="39"/>
      <c r="Z176" s="38"/>
    </row>
    <row r="177" customFormat="false" ht="15" hidden="false" customHeight="false" outlineLevel="0" collapsed="false">
      <c r="A177" s="34" t="str">
        <f aca="false">IF(B177="","",ROW()-5)</f>
        <v/>
      </c>
      <c r="B177" s="35"/>
      <c r="C177" s="34" t="str">
        <f aca="false">IF(B177="","",CHOOSE(WEEKDAY(B177,2),"Lun","Mar","Mer","Jeu","Ven","Sam","Dim"))</f>
        <v/>
      </c>
      <c r="D177" s="34" t="str">
        <f aca="false">IF(B177="","",WEEKNUM(B177,21))</f>
        <v/>
      </c>
      <c r="E177" s="36"/>
      <c r="F177" s="37"/>
      <c r="G177" s="38"/>
      <c r="H177" s="37"/>
      <c r="I177" s="37"/>
      <c r="J177" s="37"/>
      <c r="K177" s="37"/>
      <c r="L177" s="38"/>
      <c r="M177" s="38"/>
      <c r="N177" s="38"/>
      <c r="O177" s="37"/>
      <c r="P177" s="35"/>
      <c r="Q177" s="37"/>
      <c r="R177" s="37"/>
      <c r="S177" s="37"/>
      <c r="T177" s="34" t="str">
        <f aca="true">IF(COUNTA(B177,F177:N177,Q177)=0,"",IF(OR(B177="",F177="",G177="",H177="",J177="",N177="",Q177=""),"À compléter",IF(AND(B177&lt;TODAY(),Q177&lt;&gt;"Publié",Q177&lt;&gt;"Annulé",Q177&lt;&gt;"Reporté"),"En retard",IF(AND(Q177="Publié",S177=""),"Lien à ajouter","OK"))))</f>
        <v/>
      </c>
      <c r="U177" s="39"/>
      <c r="V177" s="39"/>
      <c r="W177" s="40" t="str">
        <f aca="false">IF(ISNUMBER(U177),IF(U177&gt;0,IF(ISNUMBER(V177),V177/U177,""),""),"")</f>
        <v/>
      </c>
      <c r="X177" s="39"/>
      <c r="Y177" s="39"/>
      <c r="Z177" s="38"/>
    </row>
    <row r="178" customFormat="false" ht="15" hidden="false" customHeight="false" outlineLevel="0" collapsed="false">
      <c r="A178" s="34" t="str">
        <f aca="false">IF(B178="","",ROW()-5)</f>
        <v/>
      </c>
      <c r="B178" s="35"/>
      <c r="C178" s="34" t="str">
        <f aca="false">IF(B178="","",CHOOSE(WEEKDAY(B178,2),"Lun","Mar","Mer","Jeu","Ven","Sam","Dim"))</f>
        <v/>
      </c>
      <c r="D178" s="34" t="str">
        <f aca="false">IF(B178="","",WEEKNUM(B178,21))</f>
        <v/>
      </c>
      <c r="E178" s="36"/>
      <c r="F178" s="37"/>
      <c r="G178" s="38"/>
      <c r="H178" s="37"/>
      <c r="I178" s="37"/>
      <c r="J178" s="37"/>
      <c r="K178" s="37"/>
      <c r="L178" s="38"/>
      <c r="M178" s="38"/>
      <c r="N178" s="38"/>
      <c r="O178" s="37"/>
      <c r="P178" s="35"/>
      <c r="Q178" s="37"/>
      <c r="R178" s="37"/>
      <c r="S178" s="37"/>
      <c r="T178" s="34" t="str">
        <f aca="true">IF(COUNTA(B178,F178:N178,Q178)=0,"",IF(OR(B178="",F178="",G178="",H178="",J178="",N178="",Q178=""),"À compléter",IF(AND(B178&lt;TODAY(),Q178&lt;&gt;"Publié",Q178&lt;&gt;"Annulé",Q178&lt;&gt;"Reporté"),"En retard",IF(AND(Q178="Publié",S178=""),"Lien à ajouter","OK"))))</f>
        <v/>
      </c>
      <c r="U178" s="39"/>
      <c r="V178" s="39"/>
      <c r="W178" s="40" t="str">
        <f aca="false">IF(ISNUMBER(U178),IF(U178&gt;0,IF(ISNUMBER(V178),V178/U178,""),""),"")</f>
        <v/>
      </c>
      <c r="X178" s="39"/>
      <c r="Y178" s="39"/>
      <c r="Z178" s="38"/>
    </row>
    <row r="179" customFormat="false" ht="15" hidden="false" customHeight="false" outlineLevel="0" collapsed="false">
      <c r="A179" s="34" t="str">
        <f aca="false">IF(B179="","",ROW()-5)</f>
        <v/>
      </c>
      <c r="B179" s="35"/>
      <c r="C179" s="34" t="str">
        <f aca="false">IF(B179="","",CHOOSE(WEEKDAY(B179,2),"Lun","Mar","Mer","Jeu","Ven","Sam","Dim"))</f>
        <v/>
      </c>
      <c r="D179" s="34" t="str">
        <f aca="false">IF(B179="","",WEEKNUM(B179,21))</f>
        <v/>
      </c>
      <c r="E179" s="36"/>
      <c r="F179" s="37"/>
      <c r="G179" s="38"/>
      <c r="H179" s="37"/>
      <c r="I179" s="37"/>
      <c r="J179" s="37"/>
      <c r="K179" s="37"/>
      <c r="L179" s="38"/>
      <c r="M179" s="38"/>
      <c r="N179" s="38"/>
      <c r="O179" s="37"/>
      <c r="P179" s="35"/>
      <c r="Q179" s="37"/>
      <c r="R179" s="37"/>
      <c r="S179" s="37"/>
      <c r="T179" s="34" t="str">
        <f aca="true">IF(COUNTA(B179,F179:N179,Q179)=0,"",IF(OR(B179="",F179="",G179="",H179="",J179="",N179="",Q179=""),"À compléter",IF(AND(B179&lt;TODAY(),Q179&lt;&gt;"Publié",Q179&lt;&gt;"Annulé",Q179&lt;&gt;"Reporté"),"En retard",IF(AND(Q179="Publié",S179=""),"Lien à ajouter","OK"))))</f>
        <v/>
      </c>
      <c r="U179" s="39"/>
      <c r="V179" s="39"/>
      <c r="W179" s="40" t="str">
        <f aca="false">IF(ISNUMBER(U179),IF(U179&gt;0,IF(ISNUMBER(V179),V179/U179,""),""),"")</f>
        <v/>
      </c>
      <c r="X179" s="39"/>
      <c r="Y179" s="39"/>
      <c r="Z179" s="38"/>
    </row>
    <row r="180" customFormat="false" ht="15" hidden="false" customHeight="false" outlineLevel="0" collapsed="false">
      <c r="A180" s="34" t="str">
        <f aca="false">IF(B180="","",ROW()-5)</f>
        <v/>
      </c>
      <c r="B180" s="35"/>
      <c r="C180" s="34" t="str">
        <f aca="false">IF(B180="","",CHOOSE(WEEKDAY(B180,2),"Lun","Mar","Mer","Jeu","Ven","Sam","Dim"))</f>
        <v/>
      </c>
      <c r="D180" s="34" t="str">
        <f aca="false">IF(B180="","",WEEKNUM(B180,21))</f>
        <v/>
      </c>
      <c r="E180" s="36"/>
      <c r="F180" s="37"/>
      <c r="G180" s="38"/>
      <c r="H180" s="37"/>
      <c r="I180" s="37"/>
      <c r="J180" s="37"/>
      <c r="K180" s="37"/>
      <c r="L180" s="38"/>
      <c r="M180" s="38"/>
      <c r="N180" s="38"/>
      <c r="O180" s="37"/>
      <c r="P180" s="35"/>
      <c r="Q180" s="37"/>
      <c r="R180" s="37"/>
      <c r="S180" s="37"/>
      <c r="T180" s="34" t="str">
        <f aca="true">IF(COUNTA(B180,F180:N180,Q180)=0,"",IF(OR(B180="",F180="",G180="",H180="",J180="",N180="",Q180=""),"À compléter",IF(AND(B180&lt;TODAY(),Q180&lt;&gt;"Publié",Q180&lt;&gt;"Annulé",Q180&lt;&gt;"Reporté"),"En retard",IF(AND(Q180="Publié",S180=""),"Lien à ajouter","OK"))))</f>
        <v/>
      </c>
      <c r="U180" s="39"/>
      <c r="V180" s="39"/>
      <c r="W180" s="40" t="str">
        <f aca="false">IF(ISNUMBER(U180),IF(U180&gt;0,IF(ISNUMBER(V180),V180/U180,""),""),"")</f>
        <v/>
      </c>
      <c r="X180" s="39"/>
      <c r="Y180" s="39"/>
      <c r="Z180" s="38"/>
    </row>
    <row r="181" customFormat="false" ht="15" hidden="false" customHeight="false" outlineLevel="0" collapsed="false">
      <c r="A181" s="34" t="str">
        <f aca="false">IF(B181="","",ROW()-5)</f>
        <v/>
      </c>
      <c r="B181" s="35"/>
      <c r="C181" s="34" t="str">
        <f aca="false">IF(B181="","",CHOOSE(WEEKDAY(B181,2),"Lun","Mar","Mer","Jeu","Ven","Sam","Dim"))</f>
        <v/>
      </c>
      <c r="D181" s="34" t="str">
        <f aca="false">IF(B181="","",WEEKNUM(B181,21))</f>
        <v/>
      </c>
      <c r="E181" s="36"/>
      <c r="F181" s="37"/>
      <c r="G181" s="38"/>
      <c r="H181" s="37"/>
      <c r="I181" s="37"/>
      <c r="J181" s="37"/>
      <c r="K181" s="37"/>
      <c r="L181" s="38"/>
      <c r="M181" s="38"/>
      <c r="N181" s="38"/>
      <c r="O181" s="37"/>
      <c r="P181" s="35"/>
      <c r="Q181" s="37"/>
      <c r="R181" s="37"/>
      <c r="S181" s="37"/>
      <c r="T181" s="34" t="str">
        <f aca="true">IF(COUNTA(B181,F181:N181,Q181)=0,"",IF(OR(B181="",F181="",G181="",H181="",J181="",N181="",Q181=""),"À compléter",IF(AND(B181&lt;TODAY(),Q181&lt;&gt;"Publié",Q181&lt;&gt;"Annulé",Q181&lt;&gt;"Reporté"),"En retard",IF(AND(Q181="Publié",S181=""),"Lien à ajouter","OK"))))</f>
        <v/>
      </c>
      <c r="U181" s="39"/>
      <c r="V181" s="39"/>
      <c r="W181" s="40" t="str">
        <f aca="false">IF(ISNUMBER(U181),IF(U181&gt;0,IF(ISNUMBER(V181),V181/U181,""),""),"")</f>
        <v/>
      </c>
      <c r="X181" s="39"/>
      <c r="Y181" s="39"/>
      <c r="Z181" s="38"/>
    </row>
    <row r="182" customFormat="false" ht="15" hidden="false" customHeight="false" outlineLevel="0" collapsed="false">
      <c r="A182" s="34" t="str">
        <f aca="false">IF(B182="","",ROW()-5)</f>
        <v/>
      </c>
      <c r="B182" s="35"/>
      <c r="C182" s="34" t="str">
        <f aca="false">IF(B182="","",CHOOSE(WEEKDAY(B182,2),"Lun","Mar","Mer","Jeu","Ven","Sam","Dim"))</f>
        <v/>
      </c>
      <c r="D182" s="34" t="str">
        <f aca="false">IF(B182="","",WEEKNUM(B182,21))</f>
        <v/>
      </c>
      <c r="E182" s="36"/>
      <c r="F182" s="37"/>
      <c r="G182" s="38"/>
      <c r="H182" s="37"/>
      <c r="I182" s="37"/>
      <c r="J182" s="37"/>
      <c r="K182" s="37"/>
      <c r="L182" s="38"/>
      <c r="M182" s="38"/>
      <c r="N182" s="38"/>
      <c r="O182" s="37"/>
      <c r="P182" s="35"/>
      <c r="Q182" s="37"/>
      <c r="R182" s="37"/>
      <c r="S182" s="37"/>
      <c r="T182" s="34" t="str">
        <f aca="true">IF(COUNTA(B182,F182:N182,Q182)=0,"",IF(OR(B182="",F182="",G182="",H182="",J182="",N182="",Q182=""),"À compléter",IF(AND(B182&lt;TODAY(),Q182&lt;&gt;"Publié",Q182&lt;&gt;"Annulé",Q182&lt;&gt;"Reporté"),"En retard",IF(AND(Q182="Publié",S182=""),"Lien à ajouter","OK"))))</f>
        <v/>
      </c>
      <c r="U182" s="39"/>
      <c r="V182" s="39"/>
      <c r="W182" s="40" t="str">
        <f aca="false">IF(ISNUMBER(U182),IF(U182&gt;0,IF(ISNUMBER(V182),V182/U182,""),""),"")</f>
        <v/>
      </c>
      <c r="X182" s="39"/>
      <c r="Y182" s="39"/>
      <c r="Z182" s="38"/>
    </row>
    <row r="183" customFormat="false" ht="15" hidden="false" customHeight="false" outlineLevel="0" collapsed="false">
      <c r="A183" s="34" t="str">
        <f aca="false">IF(B183="","",ROW()-5)</f>
        <v/>
      </c>
      <c r="B183" s="35"/>
      <c r="C183" s="34" t="str">
        <f aca="false">IF(B183="","",CHOOSE(WEEKDAY(B183,2),"Lun","Mar","Mer","Jeu","Ven","Sam","Dim"))</f>
        <v/>
      </c>
      <c r="D183" s="34" t="str">
        <f aca="false">IF(B183="","",WEEKNUM(B183,21))</f>
        <v/>
      </c>
      <c r="E183" s="36"/>
      <c r="F183" s="37"/>
      <c r="G183" s="38"/>
      <c r="H183" s="37"/>
      <c r="I183" s="37"/>
      <c r="J183" s="37"/>
      <c r="K183" s="37"/>
      <c r="L183" s="38"/>
      <c r="M183" s="38"/>
      <c r="N183" s="38"/>
      <c r="O183" s="37"/>
      <c r="P183" s="35"/>
      <c r="Q183" s="37"/>
      <c r="R183" s="37"/>
      <c r="S183" s="37"/>
      <c r="T183" s="34" t="str">
        <f aca="true">IF(COUNTA(B183,F183:N183,Q183)=0,"",IF(OR(B183="",F183="",G183="",H183="",J183="",N183="",Q183=""),"À compléter",IF(AND(B183&lt;TODAY(),Q183&lt;&gt;"Publié",Q183&lt;&gt;"Annulé",Q183&lt;&gt;"Reporté"),"En retard",IF(AND(Q183="Publié",S183=""),"Lien à ajouter","OK"))))</f>
        <v/>
      </c>
      <c r="U183" s="39"/>
      <c r="V183" s="39"/>
      <c r="W183" s="40" t="str">
        <f aca="false">IF(ISNUMBER(U183),IF(U183&gt;0,IF(ISNUMBER(V183),V183/U183,""),""),"")</f>
        <v/>
      </c>
      <c r="X183" s="39"/>
      <c r="Y183" s="39"/>
      <c r="Z183" s="38"/>
    </row>
    <row r="184" customFormat="false" ht="15" hidden="false" customHeight="false" outlineLevel="0" collapsed="false">
      <c r="A184" s="34" t="str">
        <f aca="false">IF(B184="","",ROW()-5)</f>
        <v/>
      </c>
      <c r="B184" s="35"/>
      <c r="C184" s="34" t="str">
        <f aca="false">IF(B184="","",CHOOSE(WEEKDAY(B184,2),"Lun","Mar","Mer","Jeu","Ven","Sam","Dim"))</f>
        <v/>
      </c>
      <c r="D184" s="34" t="str">
        <f aca="false">IF(B184="","",WEEKNUM(B184,21))</f>
        <v/>
      </c>
      <c r="E184" s="36"/>
      <c r="F184" s="37"/>
      <c r="G184" s="38"/>
      <c r="H184" s="37"/>
      <c r="I184" s="37"/>
      <c r="J184" s="37"/>
      <c r="K184" s="37"/>
      <c r="L184" s="38"/>
      <c r="M184" s="38"/>
      <c r="N184" s="38"/>
      <c r="O184" s="37"/>
      <c r="P184" s="35"/>
      <c r="Q184" s="37"/>
      <c r="R184" s="37"/>
      <c r="S184" s="37"/>
      <c r="T184" s="34" t="str">
        <f aca="true">IF(COUNTA(B184,F184:N184,Q184)=0,"",IF(OR(B184="",F184="",G184="",H184="",J184="",N184="",Q184=""),"À compléter",IF(AND(B184&lt;TODAY(),Q184&lt;&gt;"Publié",Q184&lt;&gt;"Annulé",Q184&lt;&gt;"Reporté"),"En retard",IF(AND(Q184="Publié",S184=""),"Lien à ajouter","OK"))))</f>
        <v/>
      </c>
      <c r="U184" s="39"/>
      <c r="V184" s="39"/>
      <c r="W184" s="40" t="str">
        <f aca="false">IF(ISNUMBER(U184),IF(U184&gt;0,IF(ISNUMBER(V184),V184/U184,""),""),"")</f>
        <v/>
      </c>
      <c r="X184" s="39"/>
      <c r="Y184" s="39"/>
      <c r="Z184" s="38"/>
    </row>
    <row r="185" customFormat="false" ht="15" hidden="false" customHeight="false" outlineLevel="0" collapsed="false">
      <c r="A185" s="34" t="str">
        <f aca="false">IF(B185="","",ROW()-5)</f>
        <v/>
      </c>
      <c r="B185" s="35"/>
      <c r="C185" s="34" t="str">
        <f aca="false">IF(B185="","",CHOOSE(WEEKDAY(B185,2),"Lun","Mar","Mer","Jeu","Ven","Sam","Dim"))</f>
        <v/>
      </c>
      <c r="D185" s="34" t="str">
        <f aca="false">IF(B185="","",WEEKNUM(B185,21))</f>
        <v/>
      </c>
      <c r="E185" s="36"/>
      <c r="F185" s="37"/>
      <c r="G185" s="38"/>
      <c r="H185" s="37"/>
      <c r="I185" s="37"/>
      <c r="J185" s="37"/>
      <c r="K185" s="37"/>
      <c r="L185" s="38"/>
      <c r="M185" s="38"/>
      <c r="N185" s="38"/>
      <c r="O185" s="37"/>
      <c r="P185" s="35"/>
      <c r="Q185" s="37"/>
      <c r="R185" s="37"/>
      <c r="S185" s="37"/>
      <c r="T185" s="34" t="str">
        <f aca="true">IF(COUNTA(B185,F185:N185,Q185)=0,"",IF(OR(B185="",F185="",G185="",H185="",J185="",N185="",Q185=""),"À compléter",IF(AND(B185&lt;TODAY(),Q185&lt;&gt;"Publié",Q185&lt;&gt;"Annulé",Q185&lt;&gt;"Reporté"),"En retard",IF(AND(Q185="Publié",S185=""),"Lien à ajouter","OK"))))</f>
        <v/>
      </c>
      <c r="U185" s="39"/>
      <c r="V185" s="39"/>
      <c r="W185" s="40" t="str">
        <f aca="false">IF(ISNUMBER(U185),IF(U185&gt;0,IF(ISNUMBER(V185),V185/U185,""),""),"")</f>
        <v/>
      </c>
      <c r="X185" s="39"/>
      <c r="Y185" s="39"/>
      <c r="Z185" s="38"/>
    </row>
    <row r="186" customFormat="false" ht="15" hidden="false" customHeight="false" outlineLevel="0" collapsed="false">
      <c r="A186" s="34" t="str">
        <f aca="false">IF(B186="","",ROW()-5)</f>
        <v/>
      </c>
      <c r="B186" s="35"/>
      <c r="C186" s="34" t="str">
        <f aca="false">IF(B186="","",CHOOSE(WEEKDAY(B186,2),"Lun","Mar","Mer","Jeu","Ven","Sam","Dim"))</f>
        <v/>
      </c>
      <c r="D186" s="34" t="str">
        <f aca="false">IF(B186="","",WEEKNUM(B186,21))</f>
        <v/>
      </c>
      <c r="E186" s="36"/>
      <c r="F186" s="37"/>
      <c r="G186" s="38"/>
      <c r="H186" s="37"/>
      <c r="I186" s="37"/>
      <c r="J186" s="37"/>
      <c r="K186" s="37"/>
      <c r="L186" s="38"/>
      <c r="M186" s="38"/>
      <c r="N186" s="38"/>
      <c r="O186" s="37"/>
      <c r="P186" s="35"/>
      <c r="Q186" s="37"/>
      <c r="R186" s="37"/>
      <c r="S186" s="37"/>
      <c r="T186" s="34" t="str">
        <f aca="true">IF(COUNTA(B186,F186:N186,Q186)=0,"",IF(OR(B186="",F186="",G186="",H186="",J186="",N186="",Q186=""),"À compléter",IF(AND(B186&lt;TODAY(),Q186&lt;&gt;"Publié",Q186&lt;&gt;"Annulé",Q186&lt;&gt;"Reporté"),"En retard",IF(AND(Q186="Publié",S186=""),"Lien à ajouter","OK"))))</f>
        <v/>
      </c>
      <c r="U186" s="39"/>
      <c r="V186" s="39"/>
      <c r="W186" s="40" t="str">
        <f aca="false">IF(ISNUMBER(U186),IF(U186&gt;0,IF(ISNUMBER(V186),V186/U186,""),""),"")</f>
        <v/>
      </c>
      <c r="X186" s="39"/>
      <c r="Y186" s="39"/>
      <c r="Z186" s="38"/>
    </row>
    <row r="187" customFormat="false" ht="15" hidden="false" customHeight="false" outlineLevel="0" collapsed="false">
      <c r="A187" s="34" t="str">
        <f aca="false">IF(B187="","",ROW()-5)</f>
        <v/>
      </c>
      <c r="B187" s="35"/>
      <c r="C187" s="34" t="str">
        <f aca="false">IF(B187="","",CHOOSE(WEEKDAY(B187,2),"Lun","Mar","Mer","Jeu","Ven","Sam","Dim"))</f>
        <v/>
      </c>
      <c r="D187" s="34" t="str">
        <f aca="false">IF(B187="","",WEEKNUM(B187,21))</f>
        <v/>
      </c>
      <c r="E187" s="36"/>
      <c r="F187" s="37"/>
      <c r="G187" s="38"/>
      <c r="H187" s="37"/>
      <c r="I187" s="37"/>
      <c r="J187" s="37"/>
      <c r="K187" s="37"/>
      <c r="L187" s="38"/>
      <c r="M187" s="38"/>
      <c r="N187" s="38"/>
      <c r="O187" s="37"/>
      <c r="P187" s="35"/>
      <c r="Q187" s="37"/>
      <c r="R187" s="37"/>
      <c r="S187" s="37"/>
      <c r="T187" s="34" t="str">
        <f aca="true">IF(COUNTA(B187,F187:N187,Q187)=0,"",IF(OR(B187="",F187="",G187="",H187="",J187="",N187="",Q187=""),"À compléter",IF(AND(B187&lt;TODAY(),Q187&lt;&gt;"Publié",Q187&lt;&gt;"Annulé",Q187&lt;&gt;"Reporté"),"En retard",IF(AND(Q187="Publié",S187=""),"Lien à ajouter","OK"))))</f>
        <v/>
      </c>
      <c r="U187" s="39"/>
      <c r="V187" s="39"/>
      <c r="W187" s="40" t="str">
        <f aca="false">IF(ISNUMBER(U187),IF(U187&gt;0,IF(ISNUMBER(V187),V187/U187,""),""),"")</f>
        <v/>
      </c>
      <c r="X187" s="39"/>
      <c r="Y187" s="39"/>
      <c r="Z187" s="38"/>
    </row>
    <row r="188" customFormat="false" ht="15" hidden="false" customHeight="false" outlineLevel="0" collapsed="false">
      <c r="A188" s="34" t="str">
        <f aca="false">IF(B188="","",ROW()-5)</f>
        <v/>
      </c>
      <c r="B188" s="35"/>
      <c r="C188" s="34" t="str">
        <f aca="false">IF(B188="","",CHOOSE(WEEKDAY(B188,2),"Lun","Mar","Mer","Jeu","Ven","Sam","Dim"))</f>
        <v/>
      </c>
      <c r="D188" s="34" t="str">
        <f aca="false">IF(B188="","",WEEKNUM(B188,21))</f>
        <v/>
      </c>
      <c r="E188" s="36"/>
      <c r="F188" s="37"/>
      <c r="G188" s="38"/>
      <c r="H188" s="37"/>
      <c r="I188" s="37"/>
      <c r="J188" s="37"/>
      <c r="K188" s="37"/>
      <c r="L188" s="38"/>
      <c r="M188" s="38"/>
      <c r="N188" s="38"/>
      <c r="O188" s="37"/>
      <c r="P188" s="35"/>
      <c r="Q188" s="37"/>
      <c r="R188" s="37"/>
      <c r="S188" s="37"/>
      <c r="T188" s="34" t="str">
        <f aca="true">IF(COUNTA(B188,F188:N188,Q188)=0,"",IF(OR(B188="",F188="",G188="",H188="",J188="",N188="",Q188=""),"À compléter",IF(AND(B188&lt;TODAY(),Q188&lt;&gt;"Publié",Q188&lt;&gt;"Annulé",Q188&lt;&gt;"Reporté"),"En retard",IF(AND(Q188="Publié",S188=""),"Lien à ajouter","OK"))))</f>
        <v/>
      </c>
      <c r="U188" s="39"/>
      <c r="V188" s="39"/>
      <c r="W188" s="40" t="str">
        <f aca="false">IF(ISNUMBER(U188),IF(U188&gt;0,IF(ISNUMBER(V188),V188/U188,""),""),"")</f>
        <v/>
      </c>
      <c r="X188" s="39"/>
      <c r="Y188" s="39"/>
      <c r="Z188" s="38"/>
    </row>
    <row r="189" customFormat="false" ht="15" hidden="false" customHeight="false" outlineLevel="0" collapsed="false">
      <c r="A189" s="34" t="str">
        <f aca="false">IF(B189="","",ROW()-5)</f>
        <v/>
      </c>
      <c r="B189" s="35"/>
      <c r="C189" s="34" t="str">
        <f aca="false">IF(B189="","",CHOOSE(WEEKDAY(B189,2),"Lun","Mar","Mer","Jeu","Ven","Sam","Dim"))</f>
        <v/>
      </c>
      <c r="D189" s="34" t="str">
        <f aca="false">IF(B189="","",WEEKNUM(B189,21))</f>
        <v/>
      </c>
      <c r="E189" s="36"/>
      <c r="F189" s="37"/>
      <c r="G189" s="38"/>
      <c r="H189" s="37"/>
      <c r="I189" s="37"/>
      <c r="J189" s="37"/>
      <c r="K189" s="37"/>
      <c r="L189" s="38"/>
      <c r="M189" s="38"/>
      <c r="N189" s="38"/>
      <c r="O189" s="37"/>
      <c r="P189" s="35"/>
      <c r="Q189" s="37"/>
      <c r="R189" s="37"/>
      <c r="S189" s="37"/>
      <c r="T189" s="34" t="str">
        <f aca="true">IF(COUNTA(B189,F189:N189,Q189)=0,"",IF(OR(B189="",F189="",G189="",H189="",J189="",N189="",Q189=""),"À compléter",IF(AND(B189&lt;TODAY(),Q189&lt;&gt;"Publié",Q189&lt;&gt;"Annulé",Q189&lt;&gt;"Reporté"),"En retard",IF(AND(Q189="Publié",S189=""),"Lien à ajouter","OK"))))</f>
        <v/>
      </c>
      <c r="U189" s="39"/>
      <c r="V189" s="39"/>
      <c r="W189" s="40" t="str">
        <f aca="false">IF(ISNUMBER(U189),IF(U189&gt;0,IF(ISNUMBER(V189),V189/U189,""),""),"")</f>
        <v/>
      </c>
      <c r="X189" s="39"/>
      <c r="Y189" s="39"/>
      <c r="Z189" s="38"/>
    </row>
    <row r="190" customFormat="false" ht="15" hidden="false" customHeight="false" outlineLevel="0" collapsed="false">
      <c r="A190" s="34" t="str">
        <f aca="false">IF(B190="","",ROW()-5)</f>
        <v/>
      </c>
      <c r="B190" s="35"/>
      <c r="C190" s="34" t="str">
        <f aca="false">IF(B190="","",CHOOSE(WEEKDAY(B190,2),"Lun","Mar","Mer","Jeu","Ven","Sam","Dim"))</f>
        <v/>
      </c>
      <c r="D190" s="34" t="str">
        <f aca="false">IF(B190="","",WEEKNUM(B190,21))</f>
        <v/>
      </c>
      <c r="E190" s="36"/>
      <c r="F190" s="37"/>
      <c r="G190" s="38"/>
      <c r="H190" s="37"/>
      <c r="I190" s="37"/>
      <c r="J190" s="37"/>
      <c r="K190" s="37"/>
      <c r="L190" s="38"/>
      <c r="M190" s="38"/>
      <c r="N190" s="38"/>
      <c r="O190" s="37"/>
      <c r="P190" s="35"/>
      <c r="Q190" s="37"/>
      <c r="R190" s="37"/>
      <c r="S190" s="37"/>
      <c r="T190" s="34" t="str">
        <f aca="true">IF(COUNTA(B190,F190:N190,Q190)=0,"",IF(OR(B190="",F190="",G190="",H190="",J190="",N190="",Q190=""),"À compléter",IF(AND(B190&lt;TODAY(),Q190&lt;&gt;"Publié",Q190&lt;&gt;"Annulé",Q190&lt;&gt;"Reporté"),"En retard",IF(AND(Q190="Publié",S190=""),"Lien à ajouter","OK"))))</f>
        <v/>
      </c>
      <c r="U190" s="39"/>
      <c r="V190" s="39"/>
      <c r="W190" s="40" t="str">
        <f aca="false">IF(ISNUMBER(U190),IF(U190&gt;0,IF(ISNUMBER(V190),V190/U190,""),""),"")</f>
        <v/>
      </c>
      <c r="X190" s="39"/>
      <c r="Y190" s="39"/>
      <c r="Z190" s="38"/>
    </row>
    <row r="191" customFormat="false" ht="15" hidden="false" customHeight="false" outlineLevel="0" collapsed="false">
      <c r="A191" s="34" t="str">
        <f aca="false">IF(B191="","",ROW()-5)</f>
        <v/>
      </c>
      <c r="B191" s="35"/>
      <c r="C191" s="34" t="str">
        <f aca="false">IF(B191="","",CHOOSE(WEEKDAY(B191,2),"Lun","Mar","Mer","Jeu","Ven","Sam","Dim"))</f>
        <v/>
      </c>
      <c r="D191" s="34" t="str">
        <f aca="false">IF(B191="","",WEEKNUM(B191,21))</f>
        <v/>
      </c>
      <c r="E191" s="36"/>
      <c r="F191" s="37"/>
      <c r="G191" s="38"/>
      <c r="H191" s="37"/>
      <c r="I191" s="37"/>
      <c r="J191" s="37"/>
      <c r="K191" s="37"/>
      <c r="L191" s="38"/>
      <c r="M191" s="38"/>
      <c r="N191" s="38"/>
      <c r="O191" s="37"/>
      <c r="P191" s="35"/>
      <c r="Q191" s="37"/>
      <c r="R191" s="37"/>
      <c r="S191" s="37"/>
      <c r="T191" s="34" t="str">
        <f aca="true">IF(COUNTA(B191,F191:N191,Q191)=0,"",IF(OR(B191="",F191="",G191="",H191="",J191="",N191="",Q191=""),"À compléter",IF(AND(B191&lt;TODAY(),Q191&lt;&gt;"Publié",Q191&lt;&gt;"Annulé",Q191&lt;&gt;"Reporté"),"En retard",IF(AND(Q191="Publié",S191=""),"Lien à ajouter","OK"))))</f>
        <v/>
      </c>
      <c r="U191" s="39"/>
      <c r="V191" s="39"/>
      <c r="W191" s="40" t="str">
        <f aca="false">IF(ISNUMBER(U191),IF(U191&gt;0,IF(ISNUMBER(V191),V191/U191,""),""),"")</f>
        <v/>
      </c>
      <c r="X191" s="39"/>
      <c r="Y191" s="39"/>
      <c r="Z191" s="38"/>
    </row>
    <row r="192" customFormat="false" ht="15" hidden="false" customHeight="false" outlineLevel="0" collapsed="false">
      <c r="A192" s="34" t="str">
        <f aca="false">IF(B192="","",ROW()-5)</f>
        <v/>
      </c>
      <c r="B192" s="35"/>
      <c r="C192" s="34" t="str">
        <f aca="false">IF(B192="","",CHOOSE(WEEKDAY(B192,2),"Lun","Mar","Mer","Jeu","Ven","Sam","Dim"))</f>
        <v/>
      </c>
      <c r="D192" s="34" t="str">
        <f aca="false">IF(B192="","",WEEKNUM(B192,21))</f>
        <v/>
      </c>
      <c r="E192" s="36"/>
      <c r="F192" s="37"/>
      <c r="G192" s="38"/>
      <c r="H192" s="37"/>
      <c r="I192" s="37"/>
      <c r="J192" s="37"/>
      <c r="K192" s="37"/>
      <c r="L192" s="38"/>
      <c r="M192" s="38"/>
      <c r="N192" s="38"/>
      <c r="O192" s="37"/>
      <c r="P192" s="35"/>
      <c r="Q192" s="37"/>
      <c r="R192" s="37"/>
      <c r="S192" s="37"/>
      <c r="T192" s="34" t="str">
        <f aca="true">IF(COUNTA(B192,F192:N192,Q192)=0,"",IF(OR(B192="",F192="",G192="",H192="",J192="",N192="",Q192=""),"À compléter",IF(AND(B192&lt;TODAY(),Q192&lt;&gt;"Publié",Q192&lt;&gt;"Annulé",Q192&lt;&gt;"Reporté"),"En retard",IF(AND(Q192="Publié",S192=""),"Lien à ajouter","OK"))))</f>
        <v/>
      </c>
      <c r="U192" s="39"/>
      <c r="V192" s="39"/>
      <c r="W192" s="40" t="str">
        <f aca="false">IF(ISNUMBER(U192),IF(U192&gt;0,IF(ISNUMBER(V192),V192/U192,""),""),"")</f>
        <v/>
      </c>
      <c r="X192" s="39"/>
      <c r="Y192" s="39"/>
      <c r="Z192" s="38"/>
    </row>
    <row r="193" customFormat="false" ht="15" hidden="false" customHeight="false" outlineLevel="0" collapsed="false">
      <c r="A193" s="34" t="str">
        <f aca="false">IF(B193="","",ROW()-5)</f>
        <v/>
      </c>
      <c r="B193" s="35"/>
      <c r="C193" s="34" t="str">
        <f aca="false">IF(B193="","",CHOOSE(WEEKDAY(B193,2),"Lun","Mar","Mer","Jeu","Ven","Sam","Dim"))</f>
        <v/>
      </c>
      <c r="D193" s="34" t="str">
        <f aca="false">IF(B193="","",WEEKNUM(B193,21))</f>
        <v/>
      </c>
      <c r="E193" s="36"/>
      <c r="F193" s="37"/>
      <c r="G193" s="38"/>
      <c r="H193" s="37"/>
      <c r="I193" s="37"/>
      <c r="J193" s="37"/>
      <c r="K193" s="37"/>
      <c r="L193" s="38"/>
      <c r="M193" s="38"/>
      <c r="N193" s="38"/>
      <c r="O193" s="37"/>
      <c r="P193" s="35"/>
      <c r="Q193" s="37"/>
      <c r="R193" s="37"/>
      <c r="S193" s="37"/>
      <c r="T193" s="34" t="str">
        <f aca="true">IF(COUNTA(B193,F193:N193,Q193)=0,"",IF(OR(B193="",F193="",G193="",H193="",J193="",N193="",Q193=""),"À compléter",IF(AND(B193&lt;TODAY(),Q193&lt;&gt;"Publié",Q193&lt;&gt;"Annulé",Q193&lt;&gt;"Reporté"),"En retard",IF(AND(Q193="Publié",S193=""),"Lien à ajouter","OK"))))</f>
        <v/>
      </c>
      <c r="U193" s="39"/>
      <c r="V193" s="39"/>
      <c r="W193" s="40" t="str">
        <f aca="false">IF(ISNUMBER(U193),IF(U193&gt;0,IF(ISNUMBER(V193),V193/U193,""),""),"")</f>
        <v/>
      </c>
      <c r="X193" s="39"/>
      <c r="Y193" s="39"/>
      <c r="Z193" s="38"/>
    </row>
    <row r="194" customFormat="false" ht="15" hidden="false" customHeight="false" outlineLevel="0" collapsed="false">
      <c r="A194" s="34" t="str">
        <f aca="false">IF(B194="","",ROW()-5)</f>
        <v/>
      </c>
      <c r="B194" s="35"/>
      <c r="C194" s="34" t="str">
        <f aca="false">IF(B194="","",CHOOSE(WEEKDAY(B194,2),"Lun","Mar","Mer","Jeu","Ven","Sam","Dim"))</f>
        <v/>
      </c>
      <c r="D194" s="34" t="str">
        <f aca="false">IF(B194="","",WEEKNUM(B194,21))</f>
        <v/>
      </c>
      <c r="E194" s="36"/>
      <c r="F194" s="37"/>
      <c r="G194" s="38"/>
      <c r="H194" s="37"/>
      <c r="I194" s="37"/>
      <c r="J194" s="37"/>
      <c r="K194" s="37"/>
      <c r="L194" s="38"/>
      <c r="M194" s="38"/>
      <c r="N194" s="38"/>
      <c r="O194" s="37"/>
      <c r="P194" s="35"/>
      <c r="Q194" s="37"/>
      <c r="R194" s="37"/>
      <c r="S194" s="37"/>
      <c r="T194" s="34" t="str">
        <f aca="true">IF(COUNTA(B194,F194:N194,Q194)=0,"",IF(OR(B194="",F194="",G194="",H194="",J194="",N194="",Q194=""),"À compléter",IF(AND(B194&lt;TODAY(),Q194&lt;&gt;"Publié",Q194&lt;&gt;"Annulé",Q194&lt;&gt;"Reporté"),"En retard",IF(AND(Q194="Publié",S194=""),"Lien à ajouter","OK"))))</f>
        <v/>
      </c>
      <c r="U194" s="39"/>
      <c r="V194" s="39"/>
      <c r="W194" s="40" t="str">
        <f aca="false">IF(ISNUMBER(U194),IF(U194&gt;0,IF(ISNUMBER(V194),V194/U194,""),""),"")</f>
        <v/>
      </c>
      <c r="X194" s="39"/>
      <c r="Y194" s="39"/>
      <c r="Z194" s="38"/>
    </row>
    <row r="195" customFormat="false" ht="15" hidden="false" customHeight="false" outlineLevel="0" collapsed="false">
      <c r="A195" s="34" t="str">
        <f aca="false">IF(B195="","",ROW()-5)</f>
        <v/>
      </c>
      <c r="B195" s="35"/>
      <c r="C195" s="34" t="str">
        <f aca="false">IF(B195="","",CHOOSE(WEEKDAY(B195,2),"Lun","Mar","Mer","Jeu","Ven","Sam","Dim"))</f>
        <v/>
      </c>
      <c r="D195" s="34" t="str">
        <f aca="false">IF(B195="","",WEEKNUM(B195,21))</f>
        <v/>
      </c>
      <c r="E195" s="36"/>
      <c r="F195" s="37"/>
      <c r="G195" s="38"/>
      <c r="H195" s="37"/>
      <c r="I195" s="37"/>
      <c r="J195" s="37"/>
      <c r="K195" s="37"/>
      <c r="L195" s="38"/>
      <c r="M195" s="38"/>
      <c r="N195" s="38"/>
      <c r="O195" s="37"/>
      <c r="P195" s="35"/>
      <c r="Q195" s="37"/>
      <c r="R195" s="37"/>
      <c r="S195" s="37"/>
      <c r="T195" s="34" t="str">
        <f aca="true">IF(COUNTA(B195,F195:N195,Q195)=0,"",IF(OR(B195="",F195="",G195="",H195="",J195="",N195="",Q195=""),"À compléter",IF(AND(B195&lt;TODAY(),Q195&lt;&gt;"Publié",Q195&lt;&gt;"Annulé",Q195&lt;&gt;"Reporté"),"En retard",IF(AND(Q195="Publié",S195=""),"Lien à ajouter","OK"))))</f>
        <v/>
      </c>
      <c r="U195" s="39"/>
      <c r="V195" s="39"/>
      <c r="W195" s="40" t="str">
        <f aca="false">IF(ISNUMBER(U195),IF(U195&gt;0,IF(ISNUMBER(V195),V195/U195,""),""),"")</f>
        <v/>
      </c>
      <c r="X195" s="39"/>
      <c r="Y195" s="39"/>
      <c r="Z195" s="38"/>
    </row>
    <row r="196" customFormat="false" ht="15" hidden="false" customHeight="false" outlineLevel="0" collapsed="false">
      <c r="A196" s="34" t="str">
        <f aca="false">IF(B196="","",ROW()-5)</f>
        <v/>
      </c>
      <c r="B196" s="35"/>
      <c r="C196" s="34" t="str">
        <f aca="false">IF(B196="","",CHOOSE(WEEKDAY(B196,2),"Lun","Mar","Mer","Jeu","Ven","Sam","Dim"))</f>
        <v/>
      </c>
      <c r="D196" s="34" t="str">
        <f aca="false">IF(B196="","",WEEKNUM(B196,21))</f>
        <v/>
      </c>
      <c r="E196" s="36"/>
      <c r="F196" s="37"/>
      <c r="G196" s="38"/>
      <c r="H196" s="37"/>
      <c r="I196" s="37"/>
      <c r="J196" s="37"/>
      <c r="K196" s="37"/>
      <c r="L196" s="38"/>
      <c r="M196" s="38"/>
      <c r="N196" s="38"/>
      <c r="O196" s="37"/>
      <c r="P196" s="35"/>
      <c r="Q196" s="37"/>
      <c r="R196" s="37"/>
      <c r="S196" s="37"/>
      <c r="T196" s="34" t="str">
        <f aca="true">IF(COUNTA(B196,F196:N196,Q196)=0,"",IF(OR(B196="",F196="",G196="",H196="",J196="",N196="",Q196=""),"À compléter",IF(AND(B196&lt;TODAY(),Q196&lt;&gt;"Publié",Q196&lt;&gt;"Annulé",Q196&lt;&gt;"Reporté"),"En retard",IF(AND(Q196="Publié",S196=""),"Lien à ajouter","OK"))))</f>
        <v/>
      </c>
      <c r="U196" s="39"/>
      <c r="V196" s="39"/>
      <c r="W196" s="40" t="str">
        <f aca="false">IF(ISNUMBER(U196),IF(U196&gt;0,IF(ISNUMBER(V196),V196/U196,""),""),"")</f>
        <v/>
      </c>
      <c r="X196" s="39"/>
      <c r="Y196" s="39"/>
      <c r="Z196" s="38"/>
    </row>
    <row r="197" customFormat="false" ht="15" hidden="false" customHeight="false" outlineLevel="0" collapsed="false">
      <c r="A197" s="34" t="str">
        <f aca="false">IF(B197="","",ROW()-5)</f>
        <v/>
      </c>
      <c r="B197" s="35"/>
      <c r="C197" s="34" t="str">
        <f aca="false">IF(B197="","",CHOOSE(WEEKDAY(B197,2),"Lun","Mar","Mer","Jeu","Ven","Sam","Dim"))</f>
        <v/>
      </c>
      <c r="D197" s="34" t="str">
        <f aca="false">IF(B197="","",WEEKNUM(B197,21))</f>
        <v/>
      </c>
      <c r="E197" s="36"/>
      <c r="F197" s="37"/>
      <c r="G197" s="38"/>
      <c r="H197" s="37"/>
      <c r="I197" s="37"/>
      <c r="J197" s="37"/>
      <c r="K197" s="37"/>
      <c r="L197" s="38"/>
      <c r="M197" s="38"/>
      <c r="N197" s="38"/>
      <c r="O197" s="37"/>
      <c r="P197" s="35"/>
      <c r="Q197" s="37"/>
      <c r="R197" s="37"/>
      <c r="S197" s="37"/>
      <c r="T197" s="34" t="str">
        <f aca="true">IF(COUNTA(B197,F197:N197,Q197)=0,"",IF(OR(B197="",F197="",G197="",H197="",J197="",N197="",Q197=""),"À compléter",IF(AND(B197&lt;TODAY(),Q197&lt;&gt;"Publié",Q197&lt;&gt;"Annulé",Q197&lt;&gt;"Reporté"),"En retard",IF(AND(Q197="Publié",S197=""),"Lien à ajouter","OK"))))</f>
        <v/>
      </c>
      <c r="U197" s="39"/>
      <c r="V197" s="39"/>
      <c r="W197" s="40" t="str">
        <f aca="false">IF(ISNUMBER(U197),IF(U197&gt;0,IF(ISNUMBER(V197),V197/U197,""),""),"")</f>
        <v/>
      </c>
      <c r="X197" s="39"/>
      <c r="Y197" s="39"/>
      <c r="Z197" s="38"/>
    </row>
    <row r="198" customFormat="false" ht="15" hidden="false" customHeight="false" outlineLevel="0" collapsed="false">
      <c r="A198" s="34" t="str">
        <f aca="false">IF(B198="","",ROW()-5)</f>
        <v/>
      </c>
      <c r="B198" s="35"/>
      <c r="C198" s="34" t="str">
        <f aca="false">IF(B198="","",CHOOSE(WEEKDAY(B198,2),"Lun","Mar","Mer","Jeu","Ven","Sam","Dim"))</f>
        <v/>
      </c>
      <c r="D198" s="34" t="str">
        <f aca="false">IF(B198="","",WEEKNUM(B198,21))</f>
        <v/>
      </c>
      <c r="E198" s="36"/>
      <c r="F198" s="37"/>
      <c r="G198" s="38"/>
      <c r="H198" s="37"/>
      <c r="I198" s="37"/>
      <c r="J198" s="37"/>
      <c r="K198" s="37"/>
      <c r="L198" s="38"/>
      <c r="M198" s="38"/>
      <c r="N198" s="38"/>
      <c r="O198" s="37"/>
      <c r="P198" s="35"/>
      <c r="Q198" s="37"/>
      <c r="R198" s="37"/>
      <c r="S198" s="37"/>
      <c r="T198" s="34" t="str">
        <f aca="true">IF(COUNTA(B198,F198:N198,Q198)=0,"",IF(OR(B198="",F198="",G198="",H198="",J198="",N198="",Q198=""),"À compléter",IF(AND(B198&lt;TODAY(),Q198&lt;&gt;"Publié",Q198&lt;&gt;"Annulé",Q198&lt;&gt;"Reporté"),"En retard",IF(AND(Q198="Publié",S198=""),"Lien à ajouter","OK"))))</f>
        <v/>
      </c>
      <c r="U198" s="39"/>
      <c r="V198" s="39"/>
      <c r="W198" s="40" t="str">
        <f aca="false">IF(ISNUMBER(U198),IF(U198&gt;0,IF(ISNUMBER(V198),V198/U198,""),""),"")</f>
        <v/>
      </c>
      <c r="X198" s="39"/>
      <c r="Y198" s="39"/>
      <c r="Z198" s="38"/>
    </row>
    <row r="199" customFormat="false" ht="15" hidden="false" customHeight="false" outlineLevel="0" collapsed="false">
      <c r="A199" s="34" t="str">
        <f aca="false">IF(B199="","",ROW()-5)</f>
        <v/>
      </c>
      <c r="B199" s="35"/>
      <c r="C199" s="34" t="str">
        <f aca="false">IF(B199="","",CHOOSE(WEEKDAY(B199,2),"Lun","Mar","Mer","Jeu","Ven","Sam","Dim"))</f>
        <v/>
      </c>
      <c r="D199" s="34" t="str">
        <f aca="false">IF(B199="","",WEEKNUM(B199,21))</f>
        <v/>
      </c>
      <c r="E199" s="36"/>
      <c r="F199" s="37"/>
      <c r="G199" s="38"/>
      <c r="H199" s="37"/>
      <c r="I199" s="37"/>
      <c r="J199" s="37"/>
      <c r="K199" s="37"/>
      <c r="L199" s="38"/>
      <c r="M199" s="38"/>
      <c r="N199" s="38"/>
      <c r="O199" s="37"/>
      <c r="P199" s="35"/>
      <c r="Q199" s="37"/>
      <c r="R199" s="37"/>
      <c r="S199" s="37"/>
      <c r="T199" s="34" t="str">
        <f aca="true">IF(COUNTA(B199,F199:N199,Q199)=0,"",IF(OR(B199="",F199="",G199="",H199="",J199="",N199="",Q199=""),"À compléter",IF(AND(B199&lt;TODAY(),Q199&lt;&gt;"Publié",Q199&lt;&gt;"Annulé",Q199&lt;&gt;"Reporté"),"En retard",IF(AND(Q199="Publié",S199=""),"Lien à ajouter","OK"))))</f>
        <v/>
      </c>
      <c r="U199" s="39"/>
      <c r="V199" s="39"/>
      <c r="W199" s="40" t="str">
        <f aca="false">IF(ISNUMBER(U199),IF(U199&gt;0,IF(ISNUMBER(V199),V199/U199,""),""),"")</f>
        <v/>
      </c>
      <c r="X199" s="39"/>
      <c r="Y199" s="39"/>
      <c r="Z199" s="38"/>
    </row>
    <row r="200" customFormat="false" ht="15" hidden="false" customHeight="false" outlineLevel="0" collapsed="false">
      <c r="A200" s="34" t="str">
        <f aca="false">IF(B200="","",ROW()-5)</f>
        <v/>
      </c>
      <c r="B200" s="35"/>
      <c r="C200" s="34" t="str">
        <f aca="false">IF(B200="","",CHOOSE(WEEKDAY(B200,2),"Lun","Mar","Mer","Jeu","Ven","Sam","Dim"))</f>
        <v/>
      </c>
      <c r="D200" s="34" t="str">
        <f aca="false">IF(B200="","",WEEKNUM(B200,21))</f>
        <v/>
      </c>
      <c r="E200" s="36"/>
      <c r="F200" s="37"/>
      <c r="G200" s="38"/>
      <c r="H200" s="37"/>
      <c r="I200" s="37"/>
      <c r="J200" s="37"/>
      <c r="K200" s="37"/>
      <c r="L200" s="38"/>
      <c r="M200" s="38"/>
      <c r="N200" s="38"/>
      <c r="O200" s="37"/>
      <c r="P200" s="35"/>
      <c r="Q200" s="37"/>
      <c r="R200" s="37"/>
      <c r="S200" s="37"/>
      <c r="T200" s="34" t="str">
        <f aca="true">IF(COUNTA(B200,F200:N200,Q200)=0,"",IF(OR(B200="",F200="",G200="",H200="",J200="",N200="",Q200=""),"À compléter",IF(AND(B200&lt;TODAY(),Q200&lt;&gt;"Publié",Q200&lt;&gt;"Annulé",Q200&lt;&gt;"Reporté"),"En retard",IF(AND(Q200="Publié",S200=""),"Lien à ajouter","OK"))))</f>
        <v/>
      </c>
      <c r="U200" s="39"/>
      <c r="V200" s="39"/>
      <c r="W200" s="40" t="str">
        <f aca="false">IF(ISNUMBER(U200),IF(U200&gt;0,IF(ISNUMBER(V200),V200/U200,""),""),"")</f>
        <v/>
      </c>
      <c r="X200" s="39"/>
      <c r="Y200" s="39"/>
      <c r="Z200" s="38"/>
    </row>
    <row r="201" customFormat="false" ht="15" hidden="false" customHeight="false" outlineLevel="0" collapsed="false">
      <c r="A201" s="34" t="str">
        <f aca="false">IF(B201="","",ROW()-5)</f>
        <v/>
      </c>
      <c r="B201" s="35"/>
      <c r="C201" s="34" t="str">
        <f aca="false">IF(B201="","",CHOOSE(WEEKDAY(B201,2),"Lun","Mar","Mer","Jeu","Ven","Sam","Dim"))</f>
        <v/>
      </c>
      <c r="D201" s="34" t="str">
        <f aca="false">IF(B201="","",WEEKNUM(B201,21))</f>
        <v/>
      </c>
      <c r="E201" s="36"/>
      <c r="F201" s="37"/>
      <c r="G201" s="38"/>
      <c r="H201" s="37"/>
      <c r="I201" s="37"/>
      <c r="J201" s="37"/>
      <c r="K201" s="37"/>
      <c r="L201" s="38"/>
      <c r="M201" s="38"/>
      <c r="N201" s="38"/>
      <c r="O201" s="37"/>
      <c r="P201" s="35"/>
      <c r="Q201" s="37"/>
      <c r="R201" s="37"/>
      <c r="S201" s="37"/>
      <c r="T201" s="34" t="str">
        <f aca="true">IF(COUNTA(B201,F201:N201,Q201)=0,"",IF(OR(B201="",F201="",G201="",H201="",J201="",N201="",Q201=""),"À compléter",IF(AND(B201&lt;TODAY(),Q201&lt;&gt;"Publié",Q201&lt;&gt;"Annulé",Q201&lt;&gt;"Reporté"),"En retard",IF(AND(Q201="Publié",S201=""),"Lien à ajouter","OK"))))</f>
        <v/>
      </c>
      <c r="U201" s="39"/>
      <c r="V201" s="39"/>
      <c r="W201" s="40" t="str">
        <f aca="false">IF(ISNUMBER(U201),IF(U201&gt;0,IF(ISNUMBER(V201),V201/U201,""),""),"")</f>
        <v/>
      </c>
      <c r="X201" s="39"/>
      <c r="Y201" s="39"/>
      <c r="Z201" s="38"/>
    </row>
    <row r="202" customFormat="false" ht="15" hidden="false" customHeight="false" outlineLevel="0" collapsed="false">
      <c r="A202" s="34" t="str">
        <f aca="false">IF(B202="","",ROW()-5)</f>
        <v/>
      </c>
      <c r="B202" s="35"/>
      <c r="C202" s="34" t="str">
        <f aca="false">IF(B202="","",CHOOSE(WEEKDAY(B202,2),"Lun","Mar","Mer","Jeu","Ven","Sam","Dim"))</f>
        <v/>
      </c>
      <c r="D202" s="34" t="str">
        <f aca="false">IF(B202="","",WEEKNUM(B202,21))</f>
        <v/>
      </c>
      <c r="E202" s="36"/>
      <c r="F202" s="37"/>
      <c r="G202" s="38"/>
      <c r="H202" s="37"/>
      <c r="I202" s="37"/>
      <c r="J202" s="37"/>
      <c r="K202" s="37"/>
      <c r="L202" s="38"/>
      <c r="M202" s="38"/>
      <c r="N202" s="38"/>
      <c r="O202" s="37"/>
      <c r="P202" s="35"/>
      <c r="Q202" s="37"/>
      <c r="R202" s="37"/>
      <c r="S202" s="37"/>
      <c r="T202" s="34" t="str">
        <f aca="true">IF(COUNTA(B202,F202:N202,Q202)=0,"",IF(OR(B202="",F202="",G202="",H202="",J202="",N202="",Q202=""),"À compléter",IF(AND(B202&lt;TODAY(),Q202&lt;&gt;"Publié",Q202&lt;&gt;"Annulé",Q202&lt;&gt;"Reporté"),"En retard",IF(AND(Q202="Publié",S202=""),"Lien à ajouter","OK"))))</f>
        <v/>
      </c>
      <c r="U202" s="39"/>
      <c r="V202" s="39"/>
      <c r="W202" s="40" t="str">
        <f aca="false">IF(ISNUMBER(U202),IF(U202&gt;0,IF(ISNUMBER(V202),V202/U202,""),""),"")</f>
        <v/>
      </c>
      <c r="X202" s="39"/>
      <c r="Y202" s="39"/>
      <c r="Z202" s="38"/>
    </row>
    <row r="203" customFormat="false" ht="15" hidden="false" customHeight="false" outlineLevel="0" collapsed="false">
      <c r="A203" s="34" t="str">
        <f aca="false">IF(B203="","",ROW()-5)</f>
        <v/>
      </c>
      <c r="B203" s="35"/>
      <c r="C203" s="34" t="str">
        <f aca="false">IF(B203="","",CHOOSE(WEEKDAY(B203,2),"Lun","Mar","Mer","Jeu","Ven","Sam","Dim"))</f>
        <v/>
      </c>
      <c r="D203" s="34" t="str">
        <f aca="false">IF(B203="","",WEEKNUM(B203,21))</f>
        <v/>
      </c>
      <c r="E203" s="36"/>
      <c r="F203" s="37"/>
      <c r="G203" s="38"/>
      <c r="H203" s="37"/>
      <c r="I203" s="37"/>
      <c r="J203" s="37"/>
      <c r="K203" s="37"/>
      <c r="L203" s="38"/>
      <c r="M203" s="38"/>
      <c r="N203" s="38"/>
      <c r="O203" s="37"/>
      <c r="P203" s="35"/>
      <c r="Q203" s="37"/>
      <c r="R203" s="37"/>
      <c r="S203" s="37"/>
      <c r="T203" s="34" t="str">
        <f aca="true">IF(COUNTA(B203,F203:N203,Q203)=0,"",IF(OR(B203="",F203="",G203="",H203="",J203="",N203="",Q203=""),"À compléter",IF(AND(B203&lt;TODAY(),Q203&lt;&gt;"Publié",Q203&lt;&gt;"Annulé",Q203&lt;&gt;"Reporté"),"En retard",IF(AND(Q203="Publié",S203=""),"Lien à ajouter","OK"))))</f>
        <v/>
      </c>
      <c r="U203" s="39"/>
      <c r="V203" s="39"/>
      <c r="W203" s="40" t="str">
        <f aca="false">IF(ISNUMBER(U203),IF(U203&gt;0,IF(ISNUMBER(V203),V203/U203,""),""),"")</f>
        <v/>
      </c>
      <c r="X203" s="39"/>
      <c r="Y203" s="39"/>
      <c r="Z203" s="38"/>
    </row>
    <row r="204" customFormat="false" ht="15" hidden="false" customHeight="false" outlineLevel="0" collapsed="false">
      <c r="A204" s="34" t="str">
        <f aca="false">IF(B204="","",ROW()-5)</f>
        <v/>
      </c>
      <c r="B204" s="35"/>
      <c r="C204" s="34" t="str">
        <f aca="false">IF(B204="","",CHOOSE(WEEKDAY(B204,2),"Lun","Mar","Mer","Jeu","Ven","Sam","Dim"))</f>
        <v/>
      </c>
      <c r="D204" s="34" t="str">
        <f aca="false">IF(B204="","",WEEKNUM(B204,21))</f>
        <v/>
      </c>
      <c r="E204" s="36"/>
      <c r="F204" s="37"/>
      <c r="G204" s="38"/>
      <c r="H204" s="37"/>
      <c r="I204" s="37"/>
      <c r="J204" s="37"/>
      <c r="K204" s="37"/>
      <c r="L204" s="38"/>
      <c r="M204" s="38"/>
      <c r="N204" s="38"/>
      <c r="O204" s="37"/>
      <c r="P204" s="35"/>
      <c r="Q204" s="37"/>
      <c r="R204" s="37"/>
      <c r="S204" s="37"/>
      <c r="T204" s="34" t="str">
        <f aca="true">IF(COUNTA(B204,F204:N204,Q204)=0,"",IF(OR(B204="",F204="",G204="",H204="",J204="",N204="",Q204=""),"À compléter",IF(AND(B204&lt;TODAY(),Q204&lt;&gt;"Publié",Q204&lt;&gt;"Annulé",Q204&lt;&gt;"Reporté"),"En retard",IF(AND(Q204="Publié",S204=""),"Lien à ajouter","OK"))))</f>
        <v/>
      </c>
      <c r="U204" s="39"/>
      <c r="V204" s="39"/>
      <c r="W204" s="40" t="str">
        <f aca="false">IF(ISNUMBER(U204),IF(U204&gt;0,IF(ISNUMBER(V204),V204/U204,""),""),"")</f>
        <v/>
      </c>
      <c r="X204" s="39"/>
      <c r="Y204" s="39"/>
      <c r="Z204" s="38"/>
    </row>
    <row r="205" customFormat="false" ht="15" hidden="false" customHeight="false" outlineLevel="0" collapsed="false">
      <c r="A205" s="34" t="str">
        <f aca="false">IF(B205="","",ROW()-5)</f>
        <v/>
      </c>
      <c r="B205" s="35"/>
      <c r="C205" s="34" t="str">
        <f aca="false">IF(B205="","",CHOOSE(WEEKDAY(B205,2),"Lun","Mar","Mer","Jeu","Ven","Sam","Dim"))</f>
        <v/>
      </c>
      <c r="D205" s="34" t="str">
        <f aca="false">IF(B205="","",WEEKNUM(B205,21))</f>
        <v/>
      </c>
      <c r="E205" s="36"/>
      <c r="F205" s="37"/>
      <c r="G205" s="38"/>
      <c r="H205" s="37"/>
      <c r="I205" s="37"/>
      <c r="J205" s="37"/>
      <c r="K205" s="37"/>
      <c r="L205" s="38"/>
      <c r="M205" s="38"/>
      <c r="N205" s="38"/>
      <c r="O205" s="37"/>
      <c r="P205" s="35"/>
      <c r="Q205" s="37"/>
      <c r="R205" s="37"/>
      <c r="S205" s="37"/>
      <c r="T205" s="34" t="str">
        <f aca="true">IF(COUNTA(B205,F205:N205,Q205)=0,"",IF(OR(B205="",F205="",G205="",H205="",J205="",N205="",Q205=""),"À compléter",IF(AND(B205&lt;TODAY(),Q205&lt;&gt;"Publié",Q205&lt;&gt;"Annulé",Q205&lt;&gt;"Reporté"),"En retard",IF(AND(Q205="Publié",S205=""),"Lien à ajouter","OK"))))</f>
        <v/>
      </c>
      <c r="U205" s="39"/>
      <c r="V205" s="39"/>
      <c r="W205" s="40" t="str">
        <f aca="false">IF(ISNUMBER(U205),IF(U205&gt;0,IF(ISNUMBER(V205),V205/U205,""),""),"")</f>
        <v/>
      </c>
      <c r="X205" s="39"/>
      <c r="Y205" s="39"/>
      <c r="Z205" s="38"/>
    </row>
  </sheetData>
  <autoFilter ref="A5:Z205"/>
  <mergeCells count="5">
    <mergeCell ref="A4:E4"/>
    <mergeCell ref="F4:K4"/>
    <mergeCell ref="L4:N4"/>
    <mergeCell ref="O4:T4"/>
    <mergeCell ref="U4:Z4"/>
  </mergeCells>
  <conditionalFormatting sqref="Q6:Q205">
    <cfRule type="expression" priority="2" aboveAverage="0" equalAverage="0" bottom="0" percent="0" rank="0" text="" dxfId="9">
      <formula>Q6="Publié"</formula>
    </cfRule>
    <cfRule type="expression" priority="3" aboveAverage="0" equalAverage="0" bottom="0" percent="0" rank="0" text="" dxfId="10">
      <formula>Q6="Planifié"</formula>
    </cfRule>
    <cfRule type="expression" priority="4" aboveAverage="0" equalAverage="0" bottom="0" percent="0" rank="0" text="" dxfId="10">
      <formula>Q6="Prêt"</formula>
    </cfRule>
    <cfRule type="expression" priority="5" aboveAverage="0" equalAverage="0" bottom="0" percent="0" rank="0" text="" dxfId="11">
      <formula>Q6="En validation"</formula>
    </cfRule>
    <cfRule type="expression" priority="6" aboveAverage="0" equalAverage="0" bottom="0" percent="0" rank="0" text="" dxfId="12">
      <formula>Q6="Reporté"</formula>
    </cfRule>
    <cfRule type="expression" priority="7" aboveAverage="0" equalAverage="0" bottom="0" percent="0" rank="0" text="" dxfId="12">
      <formula>Q6="Annulé"</formula>
    </cfRule>
  </conditionalFormatting>
  <conditionalFormatting sqref="T6:T205">
    <cfRule type="expression" priority="8" aboveAverage="0" equalAverage="0" bottom="0" percent="0" rank="0" text="" dxfId="13">
      <formula>T6="OK"</formula>
    </cfRule>
    <cfRule type="expression" priority="9" aboveAverage="0" equalAverage="0" bottom="0" percent="0" rank="0" text="" dxfId="14">
      <formula>T6="À compléter"</formula>
    </cfRule>
    <cfRule type="expression" priority="10" aboveAverage="0" equalAverage="0" bottom="0" percent="0" rank="0" text="" dxfId="15">
      <formula>T6="En retard"</formula>
    </cfRule>
    <cfRule type="expression" priority="11" aboveAverage="0" equalAverage="0" bottom="0" percent="0" rank="0" text="" dxfId="14">
      <formula>T6="Lien à ajouter"</formula>
    </cfRule>
  </conditionalFormatting>
  <conditionalFormatting sqref="C6:C205">
    <cfRule type="expression" priority="12" aboveAverage="0" equalAverage="0" bottom="0" percent="0" rank="0" text="" dxfId="16">
      <formula>OR(C6="Sam",C6="Dim")</formula>
    </cfRule>
  </conditionalFormatting>
  <dataValidations count="9">
    <dataValidation allowBlank="true" error="Choisissez une plateforme de la liste (modifiable dans Paramètres)." errorStyle="stop" errorTitle="Valeur hors liste" operator="between" showDropDown="false" showErrorMessage="true" showInputMessage="false" sqref="F6:F205" type="list">
      <formula1>Paramètres!$A$5:$A$16</formula1>
      <formula2>0</formula2>
    </dataValidation>
    <dataValidation allowBlank="true" error="Choisissez un format de la liste (modifiable dans Paramètres)." errorStyle="stop" errorTitle="Valeur hors liste" operator="between" showDropDown="false" showErrorMessage="true" showInputMessage="false" sqref="H6:H205" type="list">
      <formula1>Paramètres!$B$5:$B$16</formula1>
      <formula2>0</formula2>
    </dataValidation>
    <dataValidation allowBlank="true" error="Choisissez un pilier de la liste (modifiable dans Paramètres)." errorStyle="stop" errorTitle="Valeur hors liste" operator="between" showDropDown="false" showErrorMessage="true" showInputMessage="false" sqref="I6:I205" type="list">
      <formula1>Paramètres!$C$5:$C$16</formula1>
      <formula2>0</formula2>
    </dataValidation>
    <dataValidation allowBlank="true" error="Choisissez un objectif de la liste (modifiable dans Paramètres)." errorStyle="stop" errorTitle="Valeur hors liste" operator="between" showDropDown="false" showErrorMessage="true" showInputMessage="false" sqref="J6:J205" type="list">
      <formula1>Paramètres!$G$5:$G$12</formula1>
      <formula2>0</formula2>
    </dataValidation>
    <dataValidation allowBlank="true" error="Choisissez une cible de la liste (modifiable dans Paramètres)." errorStyle="stop" errorTitle="Valeur hors liste" operator="between" showDropDown="false" showErrorMessage="true" showInputMessage="false" sqref="K6:K205" type="list">
      <formula1>Paramètres!$D$5:$D$16</formula1>
      <formula2>0</formula2>
    </dataValidation>
    <dataValidation allowBlank="true" error="Choisissez un responsable de la liste (modifiable dans Paramètres)." errorStyle="stop" errorTitle="Valeur hors liste" operator="between" showDropDown="false" showErrorMessage="true" showInputMessage="false" sqref="O6:O205" type="list">
      <formula1>Paramètres!$E$5:$E$16</formula1>
      <formula2>0</formula2>
    </dataValidation>
    <dataValidation allowBlank="true" error="Choisissez un statut de la liste (modifiable dans Paramètres)." errorStyle="stop" errorTitle="Valeur hors liste" operator="between" showDropDown="false" showErrorMessage="true" showInputMessage="false" sqref="Q6:Q205" type="list">
      <formula1>Paramètres!$F$5:$F$16</formula1>
      <formula2>0</formula2>
    </dataValidation>
    <dataValidation allowBlank="true" error="Saisissez une date au format jj/mm/aaaa." errorStyle="stop" errorTitle="Date non valide" operator="greaterThanOrEqual" showDropDown="false" showErrorMessage="true" showInputMessage="false" sqref="B6:B205 P6:P205" type="date">
      <formula1>36526</formula1>
      <formula2>0</formula2>
    </dataValidation>
    <dataValidation allowBlank="true" error="Saisissez un nombre positif." errorStyle="stop" errorTitle="Valeur non valide" operator="greaterThanOrEqual" showDropDown="false" showErrorMessage="true" showInputMessage="false" sqref="U6:V205 X6:Y205" type="decimal">
      <formula1>0</formula1>
      <formula2>0</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6B"/>
    <pageSetUpPr fitToPage="true"/>
  </sheetPr>
  <dimension ref="A1:P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7" min="1" style="0" width="17"/>
    <col collapsed="false" customWidth="true" hidden="true" outlineLevel="0" max="16" min="10" style="0" width="13"/>
  </cols>
  <sheetData>
    <row r="1" customFormat="false" ht="25.5" hidden="false" customHeight="true" outlineLevel="0" collapsed="false">
      <c r="A1" s="9" t="s">
        <v>106</v>
      </c>
    </row>
    <row r="2" customFormat="false" ht="15" hidden="false" customHeight="false" outlineLevel="0" collapsed="false">
      <c r="A2" s="10" t="s">
        <v>107</v>
      </c>
    </row>
    <row r="3" customFormat="false" ht="24" hidden="false" customHeight="true" outlineLevel="0" collapsed="false">
      <c r="A3" s="41" t="s">
        <v>108</v>
      </c>
      <c r="B3" s="41"/>
      <c r="C3" s="42" t="n">
        <f aca="true">DATE(YEAR(TODAY()),MONTH(TODAY()),1)</f>
        <v>46266</v>
      </c>
      <c r="D3" s="42"/>
      <c r="E3" s="43" t="s">
        <v>109</v>
      </c>
      <c r="J3" s="44" t="n">
        <f aca="false">DATE(YEAR(C3),MONTH(C3),1)</f>
        <v>46266</v>
      </c>
    </row>
    <row r="5" customFormat="false" ht="21.75" hidden="false" customHeight="true" outlineLevel="0" collapsed="false">
      <c r="A5" s="45" t="s">
        <v>110</v>
      </c>
      <c r="B5" s="45" t="s">
        <v>111</v>
      </c>
      <c r="C5" s="45" t="s">
        <v>112</v>
      </c>
      <c r="D5" s="45" t="s">
        <v>113</v>
      </c>
      <c r="E5" s="45" t="s">
        <v>114</v>
      </c>
      <c r="F5" s="45" t="s">
        <v>115</v>
      </c>
      <c r="G5" s="45" t="s">
        <v>116</v>
      </c>
    </row>
    <row r="6" customFormat="false" ht="63.75" hidden="false" customHeight="true" outlineLevel="0" collapsed="false">
      <c r="A6" s="46" t="str">
        <f aca="false">IF(MONTH(J6)&lt;&gt;MONTH($J$3),"",DAY(J6)&amp;IF(COUNTIF(Calendrier!$B$6:$B$205,J6)=0,"",CHAR(10)&amp;TRIM(IF(Paramètres!$A$5="","",IF(COUNTIFS(Calendrier!$F$6:$F$205,Paramètres!$A$5,Calendrier!$B$6:$B$205,J6)&gt;0,LEFT(Paramètres!$A$5,3)&amp;" ",""))&amp;IF(Paramètres!$A$6="","",IF(COUNTIFS(Calendrier!$F$6:$F$205,Paramètres!$A$6,Calendrier!$B$6:$B$205,J6)&gt;0,LEFT(Paramètres!$A$6,3)&amp;" ",""))&amp;IF(Paramètres!$A$7="","",IF(COUNTIFS(Calendrier!$F$6:$F$205,Paramètres!$A$7,Calendrier!$B$6:$B$205,J6)&gt;0,LEFT(Paramètres!$A$7,3)&amp;" ",""))&amp;IF(Paramètres!$A$8="","",IF(COUNTIFS(Calendrier!$F$6:$F$205,Paramètres!$A$8,Calendrier!$B$6:$B$205,J6)&gt;0,LEFT(Paramètres!$A$8,3)&amp;" ",""))&amp;IF(Paramètres!$A$9="","",IF(COUNTIFS(Calendrier!$F$6:$F$205,Paramètres!$A$9,Calendrier!$B$6:$B$205,J6)&gt;0,LEFT(Paramètres!$A$9,3)&amp;" ",""))&amp;IF(Paramètres!$A$10="","",IF(COUNTIFS(Calendrier!$F$6:$F$205,Paramètres!$A$10,Calendrier!$B$6:$B$205,J6)&gt;0,LEFT(Paramètres!$A$10,3)&amp;" ",""))&amp;IF(Paramètres!$A$11="","",IF(COUNTIFS(Calendrier!$F$6:$F$205,Paramètres!$A$11,Calendrier!$B$6:$B$205,J6)&gt;0,LEFT(Paramètres!$A$11,3)&amp;" ",""))&amp;IF(Paramètres!$A$12="","",IF(COUNTIFS(Calendrier!$F$6:$F$205,Paramètres!$A$12,Calendrier!$B$6:$B$205,J6)&gt;0,LEFT(Paramètres!$A$12,3)&amp;" ",""))&amp;IF(Paramètres!$A$13="","",IF(COUNTIFS(Calendrier!$F$6:$F$205,Paramètres!$A$13,Calendrier!$B$6:$B$205,J6)&gt;0,LEFT(Paramètres!$A$13,3)&amp;" ",""))&amp;IF(Paramètres!$A$14="","",IF(COUNTIFS(Calendrier!$F$6:$F$205,Paramètres!$A$14,Calendrier!$B$6:$B$205,J6)&gt;0,LEFT(Paramètres!$A$14,3)&amp;" ",""))&amp;IF(Paramètres!$A$15="","",IF(COUNTIFS(Calendrier!$F$6:$F$205,Paramètres!$A$15,Calendrier!$B$6:$B$205,J6)&gt;0,LEFT(Paramètres!$A$15,3)&amp;" ",""))&amp;IF(Paramètres!$A$16="","",IF(COUNTIFS(Calendrier!$F$6:$F$205,Paramètres!$A$16,Calendrier!$B$6:$B$205,J6)&gt;0,LEFT(Paramètres!$A$16,3)&amp;" ","")))))</f>
        <v/>
      </c>
      <c r="B6" s="46" t="str">
        <f aca="false">IF(MONTH(K6)&lt;&gt;MONTH($J$3),"",DAY(K6)&amp;IF(COUNTIF(Calendrier!$B$6:$B$205,K6)=0,"",CHAR(10)&amp;TRIM(IF(Paramètres!$A$5="","",IF(COUNTIFS(Calendrier!$F$6:$F$205,Paramètres!$A$5,Calendrier!$B$6:$B$205,K6)&gt;0,LEFT(Paramètres!$A$5,3)&amp;" ",""))&amp;IF(Paramètres!$A$6="","",IF(COUNTIFS(Calendrier!$F$6:$F$205,Paramètres!$A$6,Calendrier!$B$6:$B$205,K6)&gt;0,LEFT(Paramètres!$A$6,3)&amp;" ",""))&amp;IF(Paramètres!$A$7="","",IF(COUNTIFS(Calendrier!$F$6:$F$205,Paramètres!$A$7,Calendrier!$B$6:$B$205,K6)&gt;0,LEFT(Paramètres!$A$7,3)&amp;" ",""))&amp;IF(Paramètres!$A$8="","",IF(COUNTIFS(Calendrier!$F$6:$F$205,Paramètres!$A$8,Calendrier!$B$6:$B$205,K6)&gt;0,LEFT(Paramètres!$A$8,3)&amp;" ",""))&amp;IF(Paramètres!$A$9="","",IF(COUNTIFS(Calendrier!$F$6:$F$205,Paramètres!$A$9,Calendrier!$B$6:$B$205,K6)&gt;0,LEFT(Paramètres!$A$9,3)&amp;" ",""))&amp;IF(Paramètres!$A$10="","",IF(COUNTIFS(Calendrier!$F$6:$F$205,Paramètres!$A$10,Calendrier!$B$6:$B$205,K6)&gt;0,LEFT(Paramètres!$A$10,3)&amp;" ",""))&amp;IF(Paramètres!$A$11="","",IF(COUNTIFS(Calendrier!$F$6:$F$205,Paramètres!$A$11,Calendrier!$B$6:$B$205,K6)&gt;0,LEFT(Paramètres!$A$11,3)&amp;" ",""))&amp;IF(Paramètres!$A$12="","",IF(COUNTIFS(Calendrier!$F$6:$F$205,Paramètres!$A$12,Calendrier!$B$6:$B$205,K6)&gt;0,LEFT(Paramètres!$A$12,3)&amp;" ",""))&amp;IF(Paramètres!$A$13="","",IF(COUNTIFS(Calendrier!$F$6:$F$205,Paramètres!$A$13,Calendrier!$B$6:$B$205,K6)&gt;0,LEFT(Paramètres!$A$13,3)&amp;" ",""))&amp;IF(Paramètres!$A$14="","",IF(COUNTIFS(Calendrier!$F$6:$F$205,Paramètres!$A$14,Calendrier!$B$6:$B$205,K6)&gt;0,LEFT(Paramètres!$A$14,3)&amp;" ",""))&amp;IF(Paramètres!$A$15="","",IF(COUNTIFS(Calendrier!$F$6:$F$205,Paramètres!$A$15,Calendrier!$B$6:$B$205,K6)&gt;0,LEFT(Paramètres!$A$15,3)&amp;" ",""))&amp;IF(Paramètres!$A$16="","",IF(COUNTIFS(Calendrier!$F$6:$F$205,Paramètres!$A$16,Calendrier!$B$6:$B$205,K6)&gt;0,LEFT(Paramètres!$A$16,3)&amp;" ","")))))</f>
        <v>1</v>
      </c>
      <c r="C6" s="46" t="str">
        <f aca="false">IF(MONTH(L6)&lt;&gt;MONTH($J$3),"",DAY(L6)&amp;IF(COUNTIF(Calendrier!$B$6:$B$205,L6)=0,"",CHAR(10)&amp;TRIM(IF(Paramètres!$A$5="","",IF(COUNTIFS(Calendrier!$F$6:$F$205,Paramètres!$A$5,Calendrier!$B$6:$B$205,L6)&gt;0,LEFT(Paramètres!$A$5,3)&amp;" ",""))&amp;IF(Paramètres!$A$6="","",IF(COUNTIFS(Calendrier!$F$6:$F$205,Paramètres!$A$6,Calendrier!$B$6:$B$205,L6)&gt;0,LEFT(Paramètres!$A$6,3)&amp;" ",""))&amp;IF(Paramètres!$A$7="","",IF(COUNTIFS(Calendrier!$F$6:$F$205,Paramètres!$A$7,Calendrier!$B$6:$B$205,L6)&gt;0,LEFT(Paramètres!$A$7,3)&amp;" ",""))&amp;IF(Paramètres!$A$8="","",IF(COUNTIFS(Calendrier!$F$6:$F$205,Paramètres!$A$8,Calendrier!$B$6:$B$205,L6)&gt;0,LEFT(Paramètres!$A$8,3)&amp;" ",""))&amp;IF(Paramètres!$A$9="","",IF(COUNTIFS(Calendrier!$F$6:$F$205,Paramètres!$A$9,Calendrier!$B$6:$B$205,L6)&gt;0,LEFT(Paramètres!$A$9,3)&amp;" ",""))&amp;IF(Paramètres!$A$10="","",IF(COUNTIFS(Calendrier!$F$6:$F$205,Paramètres!$A$10,Calendrier!$B$6:$B$205,L6)&gt;0,LEFT(Paramètres!$A$10,3)&amp;" ",""))&amp;IF(Paramètres!$A$11="","",IF(COUNTIFS(Calendrier!$F$6:$F$205,Paramètres!$A$11,Calendrier!$B$6:$B$205,L6)&gt;0,LEFT(Paramètres!$A$11,3)&amp;" ",""))&amp;IF(Paramètres!$A$12="","",IF(COUNTIFS(Calendrier!$F$6:$F$205,Paramètres!$A$12,Calendrier!$B$6:$B$205,L6)&gt;0,LEFT(Paramètres!$A$12,3)&amp;" ",""))&amp;IF(Paramètres!$A$13="","",IF(COUNTIFS(Calendrier!$F$6:$F$205,Paramètres!$A$13,Calendrier!$B$6:$B$205,L6)&gt;0,LEFT(Paramètres!$A$13,3)&amp;" ",""))&amp;IF(Paramètres!$A$14="","",IF(COUNTIFS(Calendrier!$F$6:$F$205,Paramètres!$A$14,Calendrier!$B$6:$B$205,L6)&gt;0,LEFT(Paramètres!$A$14,3)&amp;" ",""))&amp;IF(Paramètres!$A$15="","",IF(COUNTIFS(Calendrier!$F$6:$F$205,Paramètres!$A$15,Calendrier!$B$6:$B$205,L6)&gt;0,LEFT(Paramètres!$A$15,3)&amp;" ",""))&amp;IF(Paramètres!$A$16="","",IF(COUNTIFS(Calendrier!$F$6:$F$205,Paramètres!$A$16,Calendrier!$B$6:$B$205,L6)&gt;0,LEFT(Paramètres!$A$16,3)&amp;" ","")))))</f>
        <v>2</v>
      </c>
      <c r="D6" s="46" t="str">
        <f aca="false">IF(MONTH(M6)&lt;&gt;MONTH($J$3),"",DAY(M6)&amp;IF(COUNTIF(Calendrier!$B$6:$B$205,M6)=0,"",CHAR(10)&amp;TRIM(IF(Paramètres!$A$5="","",IF(COUNTIFS(Calendrier!$F$6:$F$205,Paramètres!$A$5,Calendrier!$B$6:$B$205,M6)&gt;0,LEFT(Paramètres!$A$5,3)&amp;" ",""))&amp;IF(Paramètres!$A$6="","",IF(COUNTIFS(Calendrier!$F$6:$F$205,Paramètres!$A$6,Calendrier!$B$6:$B$205,M6)&gt;0,LEFT(Paramètres!$A$6,3)&amp;" ",""))&amp;IF(Paramètres!$A$7="","",IF(COUNTIFS(Calendrier!$F$6:$F$205,Paramètres!$A$7,Calendrier!$B$6:$B$205,M6)&gt;0,LEFT(Paramètres!$A$7,3)&amp;" ",""))&amp;IF(Paramètres!$A$8="","",IF(COUNTIFS(Calendrier!$F$6:$F$205,Paramètres!$A$8,Calendrier!$B$6:$B$205,M6)&gt;0,LEFT(Paramètres!$A$8,3)&amp;" ",""))&amp;IF(Paramètres!$A$9="","",IF(COUNTIFS(Calendrier!$F$6:$F$205,Paramètres!$A$9,Calendrier!$B$6:$B$205,M6)&gt;0,LEFT(Paramètres!$A$9,3)&amp;" ",""))&amp;IF(Paramètres!$A$10="","",IF(COUNTIFS(Calendrier!$F$6:$F$205,Paramètres!$A$10,Calendrier!$B$6:$B$205,M6)&gt;0,LEFT(Paramètres!$A$10,3)&amp;" ",""))&amp;IF(Paramètres!$A$11="","",IF(COUNTIFS(Calendrier!$F$6:$F$205,Paramètres!$A$11,Calendrier!$B$6:$B$205,M6)&gt;0,LEFT(Paramètres!$A$11,3)&amp;" ",""))&amp;IF(Paramètres!$A$12="","",IF(COUNTIFS(Calendrier!$F$6:$F$205,Paramètres!$A$12,Calendrier!$B$6:$B$205,M6)&gt;0,LEFT(Paramètres!$A$12,3)&amp;" ",""))&amp;IF(Paramètres!$A$13="","",IF(COUNTIFS(Calendrier!$F$6:$F$205,Paramètres!$A$13,Calendrier!$B$6:$B$205,M6)&gt;0,LEFT(Paramètres!$A$13,3)&amp;" ",""))&amp;IF(Paramètres!$A$14="","",IF(COUNTIFS(Calendrier!$F$6:$F$205,Paramètres!$A$14,Calendrier!$B$6:$B$205,M6)&gt;0,LEFT(Paramètres!$A$14,3)&amp;" ",""))&amp;IF(Paramètres!$A$15="","",IF(COUNTIFS(Calendrier!$F$6:$F$205,Paramètres!$A$15,Calendrier!$B$6:$B$205,M6)&gt;0,LEFT(Paramètres!$A$15,3)&amp;" ",""))&amp;IF(Paramètres!$A$16="","",IF(COUNTIFS(Calendrier!$F$6:$F$205,Paramètres!$A$16,Calendrier!$B$6:$B$205,M6)&gt;0,LEFT(Paramètres!$A$16,3)&amp;" ","")))))</f>
        <v>3</v>
      </c>
      <c r="E6" s="46" t="str">
        <f aca="false">IF(MONTH(N6)&lt;&gt;MONTH($J$3),"",DAY(N6)&amp;IF(COUNTIF(Calendrier!$B$6:$B$205,N6)=0,"",CHAR(10)&amp;TRIM(IF(Paramètres!$A$5="","",IF(COUNTIFS(Calendrier!$F$6:$F$205,Paramètres!$A$5,Calendrier!$B$6:$B$205,N6)&gt;0,LEFT(Paramètres!$A$5,3)&amp;" ",""))&amp;IF(Paramètres!$A$6="","",IF(COUNTIFS(Calendrier!$F$6:$F$205,Paramètres!$A$6,Calendrier!$B$6:$B$205,N6)&gt;0,LEFT(Paramètres!$A$6,3)&amp;" ",""))&amp;IF(Paramètres!$A$7="","",IF(COUNTIFS(Calendrier!$F$6:$F$205,Paramètres!$A$7,Calendrier!$B$6:$B$205,N6)&gt;0,LEFT(Paramètres!$A$7,3)&amp;" ",""))&amp;IF(Paramètres!$A$8="","",IF(COUNTIFS(Calendrier!$F$6:$F$205,Paramètres!$A$8,Calendrier!$B$6:$B$205,N6)&gt;0,LEFT(Paramètres!$A$8,3)&amp;" ",""))&amp;IF(Paramètres!$A$9="","",IF(COUNTIFS(Calendrier!$F$6:$F$205,Paramètres!$A$9,Calendrier!$B$6:$B$205,N6)&gt;0,LEFT(Paramètres!$A$9,3)&amp;" ",""))&amp;IF(Paramètres!$A$10="","",IF(COUNTIFS(Calendrier!$F$6:$F$205,Paramètres!$A$10,Calendrier!$B$6:$B$205,N6)&gt;0,LEFT(Paramètres!$A$10,3)&amp;" ",""))&amp;IF(Paramètres!$A$11="","",IF(COUNTIFS(Calendrier!$F$6:$F$205,Paramètres!$A$11,Calendrier!$B$6:$B$205,N6)&gt;0,LEFT(Paramètres!$A$11,3)&amp;" ",""))&amp;IF(Paramètres!$A$12="","",IF(COUNTIFS(Calendrier!$F$6:$F$205,Paramètres!$A$12,Calendrier!$B$6:$B$205,N6)&gt;0,LEFT(Paramètres!$A$12,3)&amp;" ",""))&amp;IF(Paramètres!$A$13="","",IF(COUNTIFS(Calendrier!$F$6:$F$205,Paramètres!$A$13,Calendrier!$B$6:$B$205,N6)&gt;0,LEFT(Paramètres!$A$13,3)&amp;" ",""))&amp;IF(Paramètres!$A$14="","",IF(COUNTIFS(Calendrier!$F$6:$F$205,Paramètres!$A$14,Calendrier!$B$6:$B$205,N6)&gt;0,LEFT(Paramètres!$A$14,3)&amp;" ",""))&amp;IF(Paramètres!$A$15="","",IF(COUNTIFS(Calendrier!$F$6:$F$205,Paramètres!$A$15,Calendrier!$B$6:$B$205,N6)&gt;0,LEFT(Paramètres!$A$15,3)&amp;" ",""))&amp;IF(Paramètres!$A$16="","",IF(COUNTIFS(Calendrier!$F$6:$F$205,Paramètres!$A$16,Calendrier!$B$6:$B$205,N6)&gt;0,LEFT(Paramètres!$A$16,3)&amp;" ","")))))</f>
        <v>4</v>
      </c>
      <c r="F6" s="46" t="str">
        <f aca="false">IF(MONTH(O6)&lt;&gt;MONTH($J$3),"",DAY(O6)&amp;IF(COUNTIF(Calendrier!$B$6:$B$205,O6)=0,"",CHAR(10)&amp;TRIM(IF(Paramètres!$A$5="","",IF(COUNTIFS(Calendrier!$F$6:$F$205,Paramètres!$A$5,Calendrier!$B$6:$B$205,O6)&gt;0,LEFT(Paramètres!$A$5,3)&amp;" ",""))&amp;IF(Paramètres!$A$6="","",IF(COUNTIFS(Calendrier!$F$6:$F$205,Paramètres!$A$6,Calendrier!$B$6:$B$205,O6)&gt;0,LEFT(Paramètres!$A$6,3)&amp;" ",""))&amp;IF(Paramètres!$A$7="","",IF(COUNTIFS(Calendrier!$F$6:$F$205,Paramètres!$A$7,Calendrier!$B$6:$B$205,O6)&gt;0,LEFT(Paramètres!$A$7,3)&amp;" ",""))&amp;IF(Paramètres!$A$8="","",IF(COUNTIFS(Calendrier!$F$6:$F$205,Paramètres!$A$8,Calendrier!$B$6:$B$205,O6)&gt;0,LEFT(Paramètres!$A$8,3)&amp;" ",""))&amp;IF(Paramètres!$A$9="","",IF(COUNTIFS(Calendrier!$F$6:$F$205,Paramètres!$A$9,Calendrier!$B$6:$B$205,O6)&gt;0,LEFT(Paramètres!$A$9,3)&amp;" ",""))&amp;IF(Paramètres!$A$10="","",IF(COUNTIFS(Calendrier!$F$6:$F$205,Paramètres!$A$10,Calendrier!$B$6:$B$205,O6)&gt;0,LEFT(Paramètres!$A$10,3)&amp;" ",""))&amp;IF(Paramètres!$A$11="","",IF(COUNTIFS(Calendrier!$F$6:$F$205,Paramètres!$A$11,Calendrier!$B$6:$B$205,O6)&gt;0,LEFT(Paramètres!$A$11,3)&amp;" ",""))&amp;IF(Paramètres!$A$12="","",IF(COUNTIFS(Calendrier!$F$6:$F$205,Paramètres!$A$12,Calendrier!$B$6:$B$205,O6)&gt;0,LEFT(Paramètres!$A$12,3)&amp;" ",""))&amp;IF(Paramètres!$A$13="","",IF(COUNTIFS(Calendrier!$F$6:$F$205,Paramètres!$A$13,Calendrier!$B$6:$B$205,O6)&gt;0,LEFT(Paramètres!$A$13,3)&amp;" ",""))&amp;IF(Paramètres!$A$14="","",IF(COUNTIFS(Calendrier!$F$6:$F$205,Paramètres!$A$14,Calendrier!$B$6:$B$205,O6)&gt;0,LEFT(Paramètres!$A$14,3)&amp;" ",""))&amp;IF(Paramètres!$A$15="","",IF(COUNTIFS(Calendrier!$F$6:$F$205,Paramètres!$A$15,Calendrier!$B$6:$B$205,O6)&gt;0,LEFT(Paramètres!$A$15,3)&amp;" ",""))&amp;IF(Paramètres!$A$16="","",IF(COUNTIFS(Calendrier!$F$6:$F$205,Paramètres!$A$16,Calendrier!$B$6:$B$205,O6)&gt;0,LEFT(Paramètres!$A$16,3)&amp;" ","")))))</f>
        <v>5</v>
      </c>
      <c r="G6" s="46" t="str">
        <f aca="false">IF(MONTH(P6)&lt;&gt;MONTH($J$3),"",DAY(P6)&amp;IF(COUNTIF(Calendrier!$B$6:$B$205,P6)=0,"",CHAR(10)&amp;TRIM(IF(Paramètres!$A$5="","",IF(COUNTIFS(Calendrier!$F$6:$F$205,Paramètres!$A$5,Calendrier!$B$6:$B$205,P6)&gt;0,LEFT(Paramètres!$A$5,3)&amp;" ",""))&amp;IF(Paramètres!$A$6="","",IF(COUNTIFS(Calendrier!$F$6:$F$205,Paramètres!$A$6,Calendrier!$B$6:$B$205,P6)&gt;0,LEFT(Paramètres!$A$6,3)&amp;" ",""))&amp;IF(Paramètres!$A$7="","",IF(COUNTIFS(Calendrier!$F$6:$F$205,Paramètres!$A$7,Calendrier!$B$6:$B$205,P6)&gt;0,LEFT(Paramètres!$A$7,3)&amp;" ",""))&amp;IF(Paramètres!$A$8="","",IF(COUNTIFS(Calendrier!$F$6:$F$205,Paramètres!$A$8,Calendrier!$B$6:$B$205,P6)&gt;0,LEFT(Paramètres!$A$8,3)&amp;" ",""))&amp;IF(Paramètres!$A$9="","",IF(COUNTIFS(Calendrier!$F$6:$F$205,Paramètres!$A$9,Calendrier!$B$6:$B$205,P6)&gt;0,LEFT(Paramètres!$A$9,3)&amp;" ",""))&amp;IF(Paramètres!$A$10="","",IF(COUNTIFS(Calendrier!$F$6:$F$205,Paramètres!$A$10,Calendrier!$B$6:$B$205,P6)&gt;0,LEFT(Paramètres!$A$10,3)&amp;" ",""))&amp;IF(Paramètres!$A$11="","",IF(COUNTIFS(Calendrier!$F$6:$F$205,Paramètres!$A$11,Calendrier!$B$6:$B$205,P6)&gt;0,LEFT(Paramètres!$A$11,3)&amp;" ",""))&amp;IF(Paramètres!$A$12="","",IF(COUNTIFS(Calendrier!$F$6:$F$205,Paramètres!$A$12,Calendrier!$B$6:$B$205,P6)&gt;0,LEFT(Paramètres!$A$12,3)&amp;" ",""))&amp;IF(Paramètres!$A$13="","",IF(COUNTIFS(Calendrier!$F$6:$F$205,Paramètres!$A$13,Calendrier!$B$6:$B$205,P6)&gt;0,LEFT(Paramètres!$A$13,3)&amp;" ",""))&amp;IF(Paramètres!$A$14="","",IF(COUNTIFS(Calendrier!$F$6:$F$205,Paramètres!$A$14,Calendrier!$B$6:$B$205,P6)&gt;0,LEFT(Paramètres!$A$14,3)&amp;" ",""))&amp;IF(Paramètres!$A$15="","",IF(COUNTIFS(Calendrier!$F$6:$F$205,Paramètres!$A$15,Calendrier!$B$6:$B$205,P6)&gt;0,LEFT(Paramètres!$A$15,3)&amp;" ",""))&amp;IF(Paramètres!$A$16="","",IF(COUNTIFS(Calendrier!$F$6:$F$205,Paramètres!$A$16,Calendrier!$B$6:$B$205,P6)&gt;0,LEFT(Paramètres!$A$16,3)&amp;" ","")))))</f>
        <v>6</v>
      </c>
      <c r="J6" s="44" t="n">
        <f aca="false">$J$3-WEEKDAY($J$3,2)+1+0</f>
        <v>46265</v>
      </c>
      <c r="K6" s="44" t="n">
        <f aca="false">$J$3-WEEKDAY($J$3,2)+1+1</f>
        <v>46266</v>
      </c>
      <c r="L6" s="44" t="n">
        <f aca="false">$J$3-WEEKDAY($J$3,2)+1+2</f>
        <v>46267</v>
      </c>
      <c r="M6" s="44" t="n">
        <f aca="false">$J$3-WEEKDAY($J$3,2)+1+3</f>
        <v>46268</v>
      </c>
      <c r="N6" s="44" t="n">
        <f aca="false">$J$3-WEEKDAY($J$3,2)+1+4</f>
        <v>46269</v>
      </c>
      <c r="O6" s="44" t="n">
        <f aca="false">$J$3-WEEKDAY($J$3,2)+1+5</f>
        <v>46270</v>
      </c>
      <c r="P6" s="44" t="n">
        <f aca="false">$J$3-WEEKDAY($J$3,2)+1+6</f>
        <v>46271</v>
      </c>
    </row>
    <row r="7" customFormat="false" ht="63.75" hidden="false" customHeight="true" outlineLevel="0" collapsed="false">
      <c r="A7" s="46" t="str">
        <f aca="false">IF(MONTH(J7)&lt;&gt;MONTH($J$3),"",DAY(J7)&amp;IF(COUNTIF(Calendrier!$B$6:$B$205,J7)=0,"",CHAR(10)&amp;TRIM(IF(Paramètres!$A$5="","",IF(COUNTIFS(Calendrier!$F$6:$F$205,Paramètres!$A$5,Calendrier!$B$6:$B$205,J7)&gt;0,LEFT(Paramètres!$A$5,3)&amp;" ",""))&amp;IF(Paramètres!$A$6="","",IF(COUNTIFS(Calendrier!$F$6:$F$205,Paramètres!$A$6,Calendrier!$B$6:$B$205,J7)&gt;0,LEFT(Paramètres!$A$6,3)&amp;" ",""))&amp;IF(Paramètres!$A$7="","",IF(COUNTIFS(Calendrier!$F$6:$F$205,Paramètres!$A$7,Calendrier!$B$6:$B$205,J7)&gt;0,LEFT(Paramètres!$A$7,3)&amp;" ",""))&amp;IF(Paramètres!$A$8="","",IF(COUNTIFS(Calendrier!$F$6:$F$205,Paramètres!$A$8,Calendrier!$B$6:$B$205,J7)&gt;0,LEFT(Paramètres!$A$8,3)&amp;" ",""))&amp;IF(Paramètres!$A$9="","",IF(COUNTIFS(Calendrier!$F$6:$F$205,Paramètres!$A$9,Calendrier!$B$6:$B$205,J7)&gt;0,LEFT(Paramètres!$A$9,3)&amp;" ",""))&amp;IF(Paramètres!$A$10="","",IF(COUNTIFS(Calendrier!$F$6:$F$205,Paramètres!$A$10,Calendrier!$B$6:$B$205,J7)&gt;0,LEFT(Paramètres!$A$10,3)&amp;" ",""))&amp;IF(Paramètres!$A$11="","",IF(COUNTIFS(Calendrier!$F$6:$F$205,Paramètres!$A$11,Calendrier!$B$6:$B$205,J7)&gt;0,LEFT(Paramètres!$A$11,3)&amp;" ",""))&amp;IF(Paramètres!$A$12="","",IF(COUNTIFS(Calendrier!$F$6:$F$205,Paramètres!$A$12,Calendrier!$B$6:$B$205,J7)&gt;0,LEFT(Paramètres!$A$12,3)&amp;" ",""))&amp;IF(Paramètres!$A$13="","",IF(COUNTIFS(Calendrier!$F$6:$F$205,Paramètres!$A$13,Calendrier!$B$6:$B$205,J7)&gt;0,LEFT(Paramètres!$A$13,3)&amp;" ",""))&amp;IF(Paramètres!$A$14="","",IF(COUNTIFS(Calendrier!$F$6:$F$205,Paramètres!$A$14,Calendrier!$B$6:$B$205,J7)&gt;0,LEFT(Paramètres!$A$14,3)&amp;" ",""))&amp;IF(Paramètres!$A$15="","",IF(COUNTIFS(Calendrier!$F$6:$F$205,Paramètres!$A$15,Calendrier!$B$6:$B$205,J7)&gt;0,LEFT(Paramètres!$A$15,3)&amp;" ",""))&amp;IF(Paramètres!$A$16="","",IF(COUNTIFS(Calendrier!$F$6:$F$205,Paramètres!$A$16,Calendrier!$B$6:$B$205,J7)&gt;0,LEFT(Paramètres!$A$16,3)&amp;" ","")))))</f>
        <v>7</v>
      </c>
      <c r="B7" s="46" t="str">
        <f aca="false">IF(MONTH(K7)&lt;&gt;MONTH($J$3),"",DAY(K7)&amp;IF(COUNTIF(Calendrier!$B$6:$B$205,K7)=0,"",CHAR(10)&amp;TRIM(IF(Paramètres!$A$5="","",IF(COUNTIFS(Calendrier!$F$6:$F$205,Paramètres!$A$5,Calendrier!$B$6:$B$205,K7)&gt;0,LEFT(Paramètres!$A$5,3)&amp;" ",""))&amp;IF(Paramètres!$A$6="","",IF(COUNTIFS(Calendrier!$F$6:$F$205,Paramètres!$A$6,Calendrier!$B$6:$B$205,K7)&gt;0,LEFT(Paramètres!$A$6,3)&amp;" ",""))&amp;IF(Paramètres!$A$7="","",IF(COUNTIFS(Calendrier!$F$6:$F$205,Paramètres!$A$7,Calendrier!$B$6:$B$205,K7)&gt;0,LEFT(Paramètres!$A$7,3)&amp;" ",""))&amp;IF(Paramètres!$A$8="","",IF(COUNTIFS(Calendrier!$F$6:$F$205,Paramètres!$A$8,Calendrier!$B$6:$B$205,K7)&gt;0,LEFT(Paramètres!$A$8,3)&amp;" ",""))&amp;IF(Paramètres!$A$9="","",IF(COUNTIFS(Calendrier!$F$6:$F$205,Paramètres!$A$9,Calendrier!$B$6:$B$205,K7)&gt;0,LEFT(Paramètres!$A$9,3)&amp;" ",""))&amp;IF(Paramètres!$A$10="","",IF(COUNTIFS(Calendrier!$F$6:$F$205,Paramètres!$A$10,Calendrier!$B$6:$B$205,K7)&gt;0,LEFT(Paramètres!$A$10,3)&amp;" ",""))&amp;IF(Paramètres!$A$11="","",IF(COUNTIFS(Calendrier!$F$6:$F$205,Paramètres!$A$11,Calendrier!$B$6:$B$205,K7)&gt;0,LEFT(Paramètres!$A$11,3)&amp;" ",""))&amp;IF(Paramètres!$A$12="","",IF(COUNTIFS(Calendrier!$F$6:$F$205,Paramètres!$A$12,Calendrier!$B$6:$B$205,K7)&gt;0,LEFT(Paramètres!$A$12,3)&amp;" ",""))&amp;IF(Paramètres!$A$13="","",IF(COUNTIFS(Calendrier!$F$6:$F$205,Paramètres!$A$13,Calendrier!$B$6:$B$205,K7)&gt;0,LEFT(Paramètres!$A$13,3)&amp;" ",""))&amp;IF(Paramètres!$A$14="","",IF(COUNTIFS(Calendrier!$F$6:$F$205,Paramètres!$A$14,Calendrier!$B$6:$B$205,K7)&gt;0,LEFT(Paramètres!$A$14,3)&amp;" ",""))&amp;IF(Paramètres!$A$15="","",IF(COUNTIFS(Calendrier!$F$6:$F$205,Paramètres!$A$15,Calendrier!$B$6:$B$205,K7)&gt;0,LEFT(Paramètres!$A$15,3)&amp;" ",""))&amp;IF(Paramètres!$A$16="","",IF(COUNTIFS(Calendrier!$F$6:$F$205,Paramètres!$A$16,Calendrier!$B$6:$B$205,K7)&gt;0,LEFT(Paramètres!$A$16,3)&amp;" ","")))))</f>
        <v>8</v>
      </c>
      <c r="C7" s="46" t="str">
        <f aca="false">IF(MONTH(L7)&lt;&gt;MONTH($J$3),"",DAY(L7)&amp;IF(COUNTIF(Calendrier!$B$6:$B$205,L7)=0,"",CHAR(10)&amp;TRIM(IF(Paramètres!$A$5="","",IF(COUNTIFS(Calendrier!$F$6:$F$205,Paramètres!$A$5,Calendrier!$B$6:$B$205,L7)&gt;0,LEFT(Paramètres!$A$5,3)&amp;" ",""))&amp;IF(Paramètres!$A$6="","",IF(COUNTIFS(Calendrier!$F$6:$F$205,Paramètres!$A$6,Calendrier!$B$6:$B$205,L7)&gt;0,LEFT(Paramètres!$A$6,3)&amp;" ",""))&amp;IF(Paramètres!$A$7="","",IF(COUNTIFS(Calendrier!$F$6:$F$205,Paramètres!$A$7,Calendrier!$B$6:$B$205,L7)&gt;0,LEFT(Paramètres!$A$7,3)&amp;" ",""))&amp;IF(Paramètres!$A$8="","",IF(COUNTIFS(Calendrier!$F$6:$F$205,Paramètres!$A$8,Calendrier!$B$6:$B$205,L7)&gt;0,LEFT(Paramètres!$A$8,3)&amp;" ",""))&amp;IF(Paramètres!$A$9="","",IF(COUNTIFS(Calendrier!$F$6:$F$205,Paramètres!$A$9,Calendrier!$B$6:$B$205,L7)&gt;0,LEFT(Paramètres!$A$9,3)&amp;" ",""))&amp;IF(Paramètres!$A$10="","",IF(COUNTIFS(Calendrier!$F$6:$F$205,Paramètres!$A$10,Calendrier!$B$6:$B$205,L7)&gt;0,LEFT(Paramètres!$A$10,3)&amp;" ",""))&amp;IF(Paramètres!$A$11="","",IF(COUNTIFS(Calendrier!$F$6:$F$205,Paramètres!$A$11,Calendrier!$B$6:$B$205,L7)&gt;0,LEFT(Paramètres!$A$11,3)&amp;" ",""))&amp;IF(Paramètres!$A$12="","",IF(COUNTIFS(Calendrier!$F$6:$F$205,Paramètres!$A$12,Calendrier!$B$6:$B$205,L7)&gt;0,LEFT(Paramètres!$A$12,3)&amp;" ",""))&amp;IF(Paramètres!$A$13="","",IF(COUNTIFS(Calendrier!$F$6:$F$205,Paramètres!$A$13,Calendrier!$B$6:$B$205,L7)&gt;0,LEFT(Paramètres!$A$13,3)&amp;" ",""))&amp;IF(Paramètres!$A$14="","",IF(COUNTIFS(Calendrier!$F$6:$F$205,Paramètres!$A$14,Calendrier!$B$6:$B$205,L7)&gt;0,LEFT(Paramètres!$A$14,3)&amp;" ",""))&amp;IF(Paramètres!$A$15="","",IF(COUNTIFS(Calendrier!$F$6:$F$205,Paramètres!$A$15,Calendrier!$B$6:$B$205,L7)&gt;0,LEFT(Paramètres!$A$15,3)&amp;" ",""))&amp;IF(Paramètres!$A$16="","",IF(COUNTIFS(Calendrier!$F$6:$F$205,Paramètres!$A$16,Calendrier!$B$6:$B$205,L7)&gt;0,LEFT(Paramètres!$A$16,3)&amp;" ","")))))</f>
        <v>9</v>
      </c>
      <c r="D7" s="46" t="str">
        <f aca="false">IF(MONTH(M7)&lt;&gt;MONTH($J$3),"",DAY(M7)&amp;IF(COUNTIF(Calendrier!$B$6:$B$205,M7)=0,"",CHAR(10)&amp;TRIM(IF(Paramètres!$A$5="","",IF(COUNTIFS(Calendrier!$F$6:$F$205,Paramètres!$A$5,Calendrier!$B$6:$B$205,M7)&gt;0,LEFT(Paramètres!$A$5,3)&amp;" ",""))&amp;IF(Paramètres!$A$6="","",IF(COUNTIFS(Calendrier!$F$6:$F$205,Paramètres!$A$6,Calendrier!$B$6:$B$205,M7)&gt;0,LEFT(Paramètres!$A$6,3)&amp;" ",""))&amp;IF(Paramètres!$A$7="","",IF(COUNTIFS(Calendrier!$F$6:$F$205,Paramètres!$A$7,Calendrier!$B$6:$B$205,M7)&gt;0,LEFT(Paramètres!$A$7,3)&amp;" ",""))&amp;IF(Paramètres!$A$8="","",IF(COUNTIFS(Calendrier!$F$6:$F$205,Paramètres!$A$8,Calendrier!$B$6:$B$205,M7)&gt;0,LEFT(Paramètres!$A$8,3)&amp;" ",""))&amp;IF(Paramètres!$A$9="","",IF(COUNTIFS(Calendrier!$F$6:$F$205,Paramètres!$A$9,Calendrier!$B$6:$B$205,M7)&gt;0,LEFT(Paramètres!$A$9,3)&amp;" ",""))&amp;IF(Paramètres!$A$10="","",IF(COUNTIFS(Calendrier!$F$6:$F$205,Paramètres!$A$10,Calendrier!$B$6:$B$205,M7)&gt;0,LEFT(Paramètres!$A$10,3)&amp;" ",""))&amp;IF(Paramètres!$A$11="","",IF(COUNTIFS(Calendrier!$F$6:$F$205,Paramètres!$A$11,Calendrier!$B$6:$B$205,M7)&gt;0,LEFT(Paramètres!$A$11,3)&amp;" ",""))&amp;IF(Paramètres!$A$12="","",IF(COUNTIFS(Calendrier!$F$6:$F$205,Paramètres!$A$12,Calendrier!$B$6:$B$205,M7)&gt;0,LEFT(Paramètres!$A$12,3)&amp;" ",""))&amp;IF(Paramètres!$A$13="","",IF(COUNTIFS(Calendrier!$F$6:$F$205,Paramètres!$A$13,Calendrier!$B$6:$B$205,M7)&gt;0,LEFT(Paramètres!$A$13,3)&amp;" ",""))&amp;IF(Paramètres!$A$14="","",IF(COUNTIFS(Calendrier!$F$6:$F$205,Paramètres!$A$14,Calendrier!$B$6:$B$205,M7)&gt;0,LEFT(Paramètres!$A$14,3)&amp;" ",""))&amp;IF(Paramètres!$A$15="","",IF(COUNTIFS(Calendrier!$F$6:$F$205,Paramètres!$A$15,Calendrier!$B$6:$B$205,M7)&gt;0,LEFT(Paramètres!$A$15,3)&amp;" ",""))&amp;IF(Paramètres!$A$16="","",IF(COUNTIFS(Calendrier!$F$6:$F$205,Paramètres!$A$16,Calendrier!$B$6:$B$205,M7)&gt;0,LEFT(Paramètres!$A$16,3)&amp;" ","")))))</f>
        <v>10</v>
      </c>
      <c r="E7" s="46" t="str">
        <f aca="false">IF(MONTH(N7)&lt;&gt;MONTH($J$3),"",DAY(N7)&amp;IF(COUNTIF(Calendrier!$B$6:$B$205,N7)=0,"",CHAR(10)&amp;TRIM(IF(Paramètres!$A$5="","",IF(COUNTIFS(Calendrier!$F$6:$F$205,Paramètres!$A$5,Calendrier!$B$6:$B$205,N7)&gt;0,LEFT(Paramètres!$A$5,3)&amp;" ",""))&amp;IF(Paramètres!$A$6="","",IF(COUNTIFS(Calendrier!$F$6:$F$205,Paramètres!$A$6,Calendrier!$B$6:$B$205,N7)&gt;0,LEFT(Paramètres!$A$6,3)&amp;" ",""))&amp;IF(Paramètres!$A$7="","",IF(COUNTIFS(Calendrier!$F$6:$F$205,Paramètres!$A$7,Calendrier!$B$6:$B$205,N7)&gt;0,LEFT(Paramètres!$A$7,3)&amp;" ",""))&amp;IF(Paramètres!$A$8="","",IF(COUNTIFS(Calendrier!$F$6:$F$205,Paramètres!$A$8,Calendrier!$B$6:$B$205,N7)&gt;0,LEFT(Paramètres!$A$8,3)&amp;" ",""))&amp;IF(Paramètres!$A$9="","",IF(COUNTIFS(Calendrier!$F$6:$F$205,Paramètres!$A$9,Calendrier!$B$6:$B$205,N7)&gt;0,LEFT(Paramètres!$A$9,3)&amp;" ",""))&amp;IF(Paramètres!$A$10="","",IF(COUNTIFS(Calendrier!$F$6:$F$205,Paramètres!$A$10,Calendrier!$B$6:$B$205,N7)&gt;0,LEFT(Paramètres!$A$10,3)&amp;" ",""))&amp;IF(Paramètres!$A$11="","",IF(COUNTIFS(Calendrier!$F$6:$F$205,Paramètres!$A$11,Calendrier!$B$6:$B$205,N7)&gt;0,LEFT(Paramètres!$A$11,3)&amp;" ",""))&amp;IF(Paramètres!$A$12="","",IF(COUNTIFS(Calendrier!$F$6:$F$205,Paramètres!$A$12,Calendrier!$B$6:$B$205,N7)&gt;0,LEFT(Paramètres!$A$12,3)&amp;" ",""))&amp;IF(Paramètres!$A$13="","",IF(COUNTIFS(Calendrier!$F$6:$F$205,Paramètres!$A$13,Calendrier!$B$6:$B$205,N7)&gt;0,LEFT(Paramètres!$A$13,3)&amp;" ",""))&amp;IF(Paramètres!$A$14="","",IF(COUNTIFS(Calendrier!$F$6:$F$205,Paramètres!$A$14,Calendrier!$B$6:$B$205,N7)&gt;0,LEFT(Paramètres!$A$14,3)&amp;" ",""))&amp;IF(Paramètres!$A$15="","",IF(COUNTIFS(Calendrier!$F$6:$F$205,Paramètres!$A$15,Calendrier!$B$6:$B$205,N7)&gt;0,LEFT(Paramètres!$A$15,3)&amp;" ",""))&amp;IF(Paramètres!$A$16="","",IF(COUNTIFS(Calendrier!$F$6:$F$205,Paramètres!$A$16,Calendrier!$B$6:$B$205,N7)&gt;0,LEFT(Paramètres!$A$16,3)&amp;" ","")))))</f>
        <v>11</v>
      </c>
      <c r="F7" s="46" t="str">
        <f aca="false">IF(MONTH(O7)&lt;&gt;MONTH($J$3),"",DAY(O7)&amp;IF(COUNTIF(Calendrier!$B$6:$B$205,O7)=0,"",CHAR(10)&amp;TRIM(IF(Paramètres!$A$5="","",IF(COUNTIFS(Calendrier!$F$6:$F$205,Paramètres!$A$5,Calendrier!$B$6:$B$205,O7)&gt;0,LEFT(Paramètres!$A$5,3)&amp;" ",""))&amp;IF(Paramètres!$A$6="","",IF(COUNTIFS(Calendrier!$F$6:$F$205,Paramètres!$A$6,Calendrier!$B$6:$B$205,O7)&gt;0,LEFT(Paramètres!$A$6,3)&amp;" ",""))&amp;IF(Paramètres!$A$7="","",IF(COUNTIFS(Calendrier!$F$6:$F$205,Paramètres!$A$7,Calendrier!$B$6:$B$205,O7)&gt;0,LEFT(Paramètres!$A$7,3)&amp;" ",""))&amp;IF(Paramètres!$A$8="","",IF(COUNTIFS(Calendrier!$F$6:$F$205,Paramètres!$A$8,Calendrier!$B$6:$B$205,O7)&gt;0,LEFT(Paramètres!$A$8,3)&amp;" ",""))&amp;IF(Paramètres!$A$9="","",IF(COUNTIFS(Calendrier!$F$6:$F$205,Paramètres!$A$9,Calendrier!$B$6:$B$205,O7)&gt;0,LEFT(Paramètres!$A$9,3)&amp;" ",""))&amp;IF(Paramètres!$A$10="","",IF(COUNTIFS(Calendrier!$F$6:$F$205,Paramètres!$A$10,Calendrier!$B$6:$B$205,O7)&gt;0,LEFT(Paramètres!$A$10,3)&amp;" ",""))&amp;IF(Paramètres!$A$11="","",IF(COUNTIFS(Calendrier!$F$6:$F$205,Paramètres!$A$11,Calendrier!$B$6:$B$205,O7)&gt;0,LEFT(Paramètres!$A$11,3)&amp;" ",""))&amp;IF(Paramètres!$A$12="","",IF(COUNTIFS(Calendrier!$F$6:$F$205,Paramètres!$A$12,Calendrier!$B$6:$B$205,O7)&gt;0,LEFT(Paramètres!$A$12,3)&amp;" ",""))&amp;IF(Paramètres!$A$13="","",IF(COUNTIFS(Calendrier!$F$6:$F$205,Paramètres!$A$13,Calendrier!$B$6:$B$205,O7)&gt;0,LEFT(Paramètres!$A$13,3)&amp;" ",""))&amp;IF(Paramètres!$A$14="","",IF(COUNTIFS(Calendrier!$F$6:$F$205,Paramètres!$A$14,Calendrier!$B$6:$B$205,O7)&gt;0,LEFT(Paramètres!$A$14,3)&amp;" ",""))&amp;IF(Paramètres!$A$15="","",IF(COUNTIFS(Calendrier!$F$6:$F$205,Paramètres!$A$15,Calendrier!$B$6:$B$205,O7)&gt;0,LEFT(Paramètres!$A$15,3)&amp;" ",""))&amp;IF(Paramètres!$A$16="","",IF(COUNTIFS(Calendrier!$F$6:$F$205,Paramètres!$A$16,Calendrier!$B$6:$B$205,O7)&gt;0,LEFT(Paramètres!$A$16,3)&amp;" ","")))))</f>
        <v>12</v>
      </c>
      <c r="G7" s="46" t="str">
        <f aca="false">IF(MONTH(P7)&lt;&gt;MONTH($J$3),"",DAY(P7)&amp;IF(COUNTIF(Calendrier!$B$6:$B$205,P7)=0,"",CHAR(10)&amp;TRIM(IF(Paramètres!$A$5="","",IF(COUNTIFS(Calendrier!$F$6:$F$205,Paramètres!$A$5,Calendrier!$B$6:$B$205,P7)&gt;0,LEFT(Paramètres!$A$5,3)&amp;" ",""))&amp;IF(Paramètres!$A$6="","",IF(COUNTIFS(Calendrier!$F$6:$F$205,Paramètres!$A$6,Calendrier!$B$6:$B$205,P7)&gt;0,LEFT(Paramètres!$A$6,3)&amp;" ",""))&amp;IF(Paramètres!$A$7="","",IF(COUNTIFS(Calendrier!$F$6:$F$205,Paramètres!$A$7,Calendrier!$B$6:$B$205,P7)&gt;0,LEFT(Paramètres!$A$7,3)&amp;" ",""))&amp;IF(Paramètres!$A$8="","",IF(COUNTIFS(Calendrier!$F$6:$F$205,Paramètres!$A$8,Calendrier!$B$6:$B$205,P7)&gt;0,LEFT(Paramètres!$A$8,3)&amp;" ",""))&amp;IF(Paramètres!$A$9="","",IF(COUNTIFS(Calendrier!$F$6:$F$205,Paramètres!$A$9,Calendrier!$B$6:$B$205,P7)&gt;0,LEFT(Paramètres!$A$9,3)&amp;" ",""))&amp;IF(Paramètres!$A$10="","",IF(COUNTIFS(Calendrier!$F$6:$F$205,Paramètres!$A$10,Calendrier!$B$6:$B$205,P7)&gt;0,LEFT(Paramètres!$A$10,3)&amp;" ",""))&amp;IF(Paramètres!$A$11="","",IF(COUNTIFS(Calendrier!$F$6:$F$205,Paramètres!$A$11,Calendrier!$B$6:$B$205,P7)&gt;0,LEFT(Paramètres!$A$11,3)&amp;" ",""))&amp;IF(Paramètres!$A$12="","",IF(COUNTIFS(Calendrier!$F$6:$F$205,Paramètres!$A$12,Calendrier!$B$6:$B$205,P7)&gt;0,LEFT(Paramètres!$A$12,3)&amp;" ",""))&amp;IF(Paramètres!$A$13="","",IF(COUNTIFS(Calendrier!$F$6:$F$205,Paramètres!$A$13,Calendrier!$B$6:$B$205,P7)&gt;0,LEFT(Paramètres!$A$13,3)&amp;" ",""))&amp;IF(Paramètres!$A$14="","",IF(COUNTIFS(Calendrier!$F$6:$F$205,Paramètres!$A$14,Calendrier!$B$6:$B$205,P7)&gt;0,LEFT(Paramètres!$A$14,3)&amp;" ",""))&amp;IF(Paramètres!$A$15="","",IF(COUNTIFS(Calendrier!$F$6:$F$205,Paramètres!$A$15,Calendrier!$B$6:$B$205,P7)&gt;0,LEFT(Paramètres!$A$15,3)&amp;" ",""))&amp;IF(Paramètres!$A$16="","",IF(COUNTIFS(Calendrier!$F$6:$F$205,Paramètres!$A$16,Calendrier!$B$6:$B$205,P7)&gt;0,LEFT(Paramètres!$A$16,3)&amp;" ","")))))</f>
        <v>13</v>
      </c>
      <c r="J7" s="44" t="n">
        <f aca="false">$J$3-WEEKDAY($J$3,2)+1+7</f>
        <v>46272</v>
      </c>
      <c r="K7" s="44" t="n">
        <f aca="false">$J$3-WEEKDAY($J$3,2)+1+8</f>
        <v>46273</v>
      </c>
      <c r="L7" s="44" t="n">
        <f aca="false">$J$3-WEEKDAY($J$3,2)+1+9</f>
        <v>46274</v>
      </c>
      <c r="M7" s="44" t="n">
        <f aca="false">$J$3-WEEKDAY($J$3,2)+1+10</f>
        <v>46275</v>
      </c>
      <c r="N7" s="44" t="n">
        <f aca="false">$J$3-WEEKDAY($J$3,2)+1+11</f>
        <v>46276</v>
      </c>
      <c r="O7" s="44" t="n">
        <f aca="false">$J$3-WEEKDAY($J$3,2)+1+12</f>
        <v>46277</v>
      </c>
      <c r="P7" s="44" t="n">
        <f aca="false">$J$3-WEEKDAY($J$3,2)+1+13</f>
        <v>46278</v>
      </c>
    </row>
    <row r="8" customFormat="false" ht="63.75" hidden="false" customHeight="true" outlineLevel="0" collapsed="false">
      <c r="A8" s="46" t="str">
        <f aca="false">IF(MONTH(J8)&lt;&gt;MONTH($J$3),"",DAY(J8)&amp;IF(COUNTIF(Calendrier!$B$6:$B$205,J8)=0,"",CHAR(10)&amp;TRIM(IF(Paramètres!$A$5="","",IF(COUNTIFS(Calendrier!$F$6:$F$205,Paramètres!$A$5,Calendrier!$B$6:$B$205,J8)&gt;0,LEFT(Paramètres!$A$5,3)&amp;" ",""))&amp;IF(Paramètres!$A$6="","",IF(COUNTIFS(Calendrier!$F$6:$F$205,Paramètres!$A$6,Calendrier!$B$6:$B$205,J8)&gt;0,LEFT(Paramètres!$A$6,3)&amp;" ",""))&amp;IF(Paramètres!$A$7="","",IF(COUNTIFS(Calendrier!$F$6:$F$205,Paramètres!$A$7,Calendrier!$B$6:$B$205,J8)&gt;0,LEFT(Paramètres!$A$7,3)&amp;" ",""))&amp;IF(Paramètres!$A$8="","",IF(COUNTIFS(Calendrier!$F$6:$F$205,Paramètres!$A$8,Calendrier!$B$6:$B$205,J8)&gt;0,LEFT(Paramètres!$A$8,3)&amp;" ",""))&amp;IF(Paramètres!$A$9="","",IF(COUNTIFS(Calendrier!$F$6:$F$205,Paramètres!$A$9,Calendrier!$B$6:$B$205,J8)&gt;0,LEFT(Paramètres!$A$9,3)&amp;" ",""))&amp;IF(Paramètres!$A$10="","",IF(COUNTIFS(Calendrier!$F$6:$F$205,Paramètres!$A$10,Calendrier!$B$6:$B$205,J8)&gt;0,LEFT(Paramètres!$A$10,3)&amp;" ",""))&amp;IF(Paramètres!$A$11="","",IF(COUNTIFS(Calendrier!$F$6:$F$205,Paramètres!$A$11,Calendrier!$B$6:$B$205,J8)&gt;0,LEFT(Paramètres!$A$11,3)&amp;" ",""))&amp;IF(Paramètres!$A$12="","",IF(COUNTIFS(Calendrier!$F$6:$F$205,Paramètres!$A$12,Calendrier!$B$6:$B$205,J8)&gt;0,LEFT(Paramètres!$A$12,3)&amp;" ",""))&amp;IF(Paramètres!$A$13="","",IF(COUNTIFS(Calendrier!$F$6:$F$205,Paramètres!$A$13,Calendrier!$B$6:$B$205,J8)&gt;0,LEFT(Paramètres!$A$13,3)&amp;" ",""))&amp;IF(Paramètres!$A$14="","",IF(COUNTIFS(Calendrier!$F$6:$F$205,Paramètres!$A$14,Calendrier!$B$6:$B$205,J8)&gt;0,LEFT(Paramètres!$A$14,3)&amp;" ",""))&amp;IF(Paramètres!$A$15="","",IF(COUNTIFS(Calendrier!$F$6:$F$205,Paramètres!$A$15,Calendrier!$B$6:$B$205,J8)&gt;0,LEFT(Paramètres!$A$15,3)&amp;" ",""))&amp;IF(Paramètres!$A$16="","",IF(COUNTIFS(Calendrier!$F$6:$F$205,Paramètres!$A$16,Calendrier!$B$6:$B$205,J8)&gt;0,LEFT(Paramètres!$A$16,3)&amp;" ","")))))</f>
        <v>14</v>
      </c>
      <c r="B8" s="46" t="str">
        <f aca="false">IF(MONTH(K8)&lt;&gt;MONTH($J$3),"",DAY(K8)&amp;IF(COUNTIF(Calendrier!$B$6:$B$205,K8)=0,"",CHAR(10)&amp;TRIM(IF(Paramètres!$A$5="","",IF(COUNTIFS(Calendrier!$F$6:$F$205,Paramètres!$A$5,Calendrier!$B$6:$B$205,K8)&gt;0,LEFT(Paramètres!$A$5,3)&amp;" ",""))&amp;IF(Paramètres!$A$6="","",IF(COUNTIFS(Calendrier!$F$6:$F$205,Paramètres!$A$6,Calendrier!$B$6:$B$205,K8)&gt;0,LEFT(Paramètres!$A$6,3)&amp;" ",""))&amp;IF(Paramètres!$A$7="","",IF(COUNTIFS(Calendrier!$F$6:$F$205,Paramètres!$A$7,Calendrier!$B$6:$B$205,K8)&gt;0,LEFT(Paramètres!$A$7,3)&amp;" ",""))&amp;IF(Paramètres!$A$8="","",IF(COUNTIFS(Calendrier!$F$6:$F$205,Paramètres!$A$8,Calendrier!$B$6:$B$205,K8)&gt;0,LEFT(Paramètres!$A$8,3)&amp;" ",""))&amp;IF(Paramètres!$A$9="","",IF(COUNTIFS(Calendrier!$F$6:$F$205,Paramètres!$A$9,Calendrier!$B$6:$B$205,K8)&gt;0,LEFT(Paramètres!$A$9,3)&amp;" ",""))&amp;IF(Paramètres!$A$10="","",IF(COUNTIFS(Calendrier!$F$6:$F$205,Paramètres!$A$10,Calendrier!$B$6:$B$205,K8)&gt;0,LEFT(Paramètres!$A$10,3)&amp;" ",""))&amp;IF(Paramètres!$A$11="","",IF(COUNTIFS(Calendrier!$F$6:$F$205,Paramètres!$A$11,Calendrier!$B$6:$B$205,K8)&gt;0,LEFT(Paramètres!$A$11,3)&amp;" ",""))&amp;IF(Paramètres!$A$12="","",IF(COUNTIFS(Calendrier!$F$6:$F$205,Paramètres!$A$12,Calendrier!$B$6:$B$205,K8)&gt;0,LEFT(Paramètres!$A$12,3)&amp;" ",""))&amp;IF(Paramètres!$A$13="","",IF(COUNTIFS(Calendrier!$F$6:$F$205,Paramètres!$A$13,Calendrier!$B$6:$B$205,K8)&gt;0,LEFT(Paramètres!$A$13,3)&amp;" ",""))&amp;IF(Paramètres!$A$14="","",IF(COUNTIFS(Calendrier!$F$6:$F$205,Paramètres!$A$14,Calendrier!$B$6:$B$205,K8)&gt;0,LEFT(Paramètres!$A$14,3)&amp;" ",""))&amp;IF(Paramètres!$A$15="","",IF(COUNTIFS(Calendrier!$F$6:$F$205,Paramètres!$A$15,Calendrier!$B$6:$B$205,K8)&gt;0,LEFT(Paramètres!$A$15,3)&amp;" ",""))&amp;IF(Paramètres!$A$16="","",IF(COUNTIFS(Calendrier!$F$6:$F$205,Paramètres!$A$16,Calendrier!$B$6:$B$205,K8)&gt;0,LEFT(Paramètres!$A$16,3)&amp;" ","")))))</f>
        <v>15</v>
      </c>
      <c r="C8" s="46" t="str">
        <f aca="false">IF(MONTH(L8)&lt;&gt;MONTH($J$3),"",DAY(L8)&amp;IF(COUNTIF(Calendrier!$B$6:$B$205,L8)=0,"",CHAR(10)&amp;TRIM(IF(Paramètres!$A$5="","",IF(COUNTIFS(Calendrier!$F$6:$F$205,Paramètres!$A$5,Calendrier!$B$6:$B$205,L8)&gt;0,LEFT(Paramètres!$A$5,3)&amp;" ",""))&amp;IF(Paramètres!$A$6="","",IF(COUNTIFS(Calendrier!$F$6:$F$205,Paramètres!$A$6,Calendrier!$B$6:$B$205,L8)&gt;0,LEFT(Paramètres!$A$6,3)&amp;" ",""))&amp;IF(Paramètres!$A$7="","",IF(COUNTIFS(Calendrier!$F$6:$F$205,Paramètres!$A$7,Calendrier!$B$6:$B$205,L8)&gt;0,LEFT(Paramètres!$A$7,3)&amp;" ",""))&amp;IF(Paramètres!$A$8="","",IF(COUNTIFS(Calendrier!$F$6:$F$205,Paramètres!$A$8,Calendrier!$B$6:$B$205,L8)&gt;0,LEFT(Paramètres!$A$8,3)&amp;" ",""))&amp;IF(Paramètres!$A$9="","",IF(COUNTIFS(Calendrier!$F$6:$F$205,Paramètres!$A$9,Calendrier!$B$6:$B$205,L8)&gt;0,LEFT(Paramètres!$A$9,3)&amp;" ",""))&amp;IF(Paramètres!$A$10="","",IF(COUNTIFS(Calendrier!$F$6:$F$205,Paramètres!$A$10,Calendrier!$B$6:$B$205,L8)&gt;0,LEFT(Paramètres!$A$10,3)&amp;" ",""))&amp;IF(Paramètres!$A$11="","",IF(COUNTIFS(Calendrier!$F$6:$F$205,Paramètres!$A$11,Calendrier!$B$6:$B$205,L8)&gt;0,LEFT(Paramètres!$A$11,3)&amp;" ",""))&amp;IF(Paramètres!$A$12="","",IF(COUNTIFS(Calendrier!$F$6:$F$205,Paramètres!$A$12,Calendrier!$B$6:$B$205,L8)&gt;0,LEFT(Paramètres!$A$12,3)&amp;" ",""))&amp;IF(Paramètres!$A$13="","",IF(COUNTIFS(Calendrier!$F$6:$F$205,Paramètres!$A$13,Calendrier!$B$6:$B$205,L8)&gt;0,LEFT(Paramètres!$A$13,3)&amp;" ",""))&amp;IF(Paramètres!$A$14="","",IF(COUNTIFS(Calendrier!$F$6:$F$205,Paramètres!$A$14,Calendrier!$B$6:$B$205,L8)&gt;0,LEFT(Paramètres!$A$14,3)&amp;" ",""))&amp;IF(Paramètres!$A$15="","",IF(COUNTIFS(Calendrier!$F$6:$F$205,Paramètres!$A$15,Calendrier!$B$6:$B$205,L8)&gt;0,LEFT(Paramètres!$A$15,3)&amp;" ",""))&amp;IF(Paramètres!$A$16="","",IF(COUNTIFS(Calendrier!$F$6:$F$205,Paramètres!$A$16,Calendrier!$B$6:$B$205,L8)&gt;0,LEFT(Paramètres!$A$16,3)&amp;" ","")))))</f>
        <v>16</v>
      </c>
      <c r="D8" s="46" t="str">
        <f aca="false">IF(MONTH(M8)&lt;&gt;MONTH($J$3),"",DAY(M8)&amp;IF(COUNTIF(Calendrier!$B$6:$B$205,M8)=0,"",CHAR(10)&amp;TRIM(IF(Paramètres!$A$5="","",IF(COUNTIFS(Calendrier!$F$6:$F$205,Paramètres!$A$5,Calendrier!$B$6:$B$205,M8)&gt;0,LEFT(Paramètres!$A$5,3)&amp;" ",""))&amp;IF(Paramètres!$A$6="","",IF(COUNTIFS(Calendrier!$F$6:$F$205,Paramètres!$A$6,Calendrier!$B$6:$B$205,M8)&gt;0,LEFT(Paramètres!$A$6,3)&amp;" ",""))&amp;IF(Paramètres!$A$7="","",IF(COUNTIFS(Calendrier!$F$6:$F$205,Paramètres!$A$7,Calendrier!$B$6:$B$205,M8)&gt;0,LEFT(Paramètres!$A$7,3)&amp;" ",""))&amp;IF(Paramètres!$A$8="","",IF(COUNTIFS(Calendrier!$F$6:$F$205,Paramètres!$A$8,Calendrier!$B$6:$B$205,M8)&gt;0,LEFT(Paramètres!$A$8,3)&amp;" ",""))&amp;IF(Paramètres!$A$9="","",IF(COUNTIFS(Calendrier!$F$6:$F$205,Paramètres!$A$9,Calendrier!$B$6:$B$205,M8)&gt;0,LEFT(Paramètres!$A$9,3)&amp;" ",""))&amp;IF(Paramètres!$A$10="","",IF(COUNTIFS(Calendrier!$F$6:$F$205,Paramètres!$A$10,Calendrier!$B$6:$B$205,M8)&gt;0,LEFT(Paramètres!$A$10,3)&amp;" ",""))&amp;IF(Paramètres!$A$11="","",IF(COUNTIFS(Calendrier!$F$6:$F$205,Paramètres!$A$11,Calendrier!$B$6:$B$205,M8)&gt;0,LEFT(Paramètres!$A$11,3)&amp;" ",""))&amp;IF(Paramètres!$A$12="","",IF(COUNTIFS(Calendrier!$F$6:$F$205,Paramètres!$A$12,Calendrier!$B$6:$B$205,M8)&gt;0,LEFT(Paramètres!$A$12,3)&amp;" ",""))&amp;IF(Paramètres!$A$13="","",IF(COUNTIFS(Calendrier!$F$6:$F$205,Paramètres!$A$13,Calendrier!$B$6:$B$205,M8)&gt;0,LEFT(Paramètres!$A$13,3)&amp;" ",""))&amp;IF(Paramètres!$A$14="","",IF(COUNTIFS(Calendrier!$F$6:$F$205,Paramètres!$A$14,Calendrier!$B$6:$B$205,M8)&gt;0,LEFT(Paramètres!$A$14,3)&amp;" ",""))&amp;IF(Paramètres!$A$15="","",IF(COUNTIFS(Calendrier!$F$6:$F$205,Paramètres!$A$15,Calendrier!$B$6:$B$205,M8)&gt;0,LEFT(Paramètres!$A$15,3)&amp;" ",""))&amp;IF(Paramètres!$A$16="","",IF(COUNTIFS(Calendrier!$F$6:$F$205,Paramètres!$A$16,Calendrier!$B$6:$B$205,M8)&gt;0,LEFT(Paramètres!$A$16,3)&amp;" ","")))))</f>
        <v>17</v>
      </c>
      <c r="E8" s="46" t="str">
        <f aca="false">IF(MONTH(N8)&lt;&gt;MONTH($J$3),"",DAY(N8)&amp;IF(COUNTIF(Calendrier!$B$6:$B$205,N8)=0,"",CHAR(10)&amp;TRIM(IF(Paramètres!$A$5="","",IF(COUNTIFS(Calendrier!$F$6:$F$205,Paramètres!$A$5,Calendrier!$B$6:$B$205,N8)&gt;0,LEFT(Paramètres!$A$5,3)&amp;" ",""))&amp;IF(Paramètres!$A$6="","",IF(COUNTIFS(Calendrier!$F$6:$F$205,Paramètres!$A$6,Calendrier!$B$6:$B$205,N8)&gt;0,LEFT(Paramètres!$A$6,3)&amp;" ",""))&amp;IF(Paramètres!$A$7="","",IF(COUNTIFS(Calendrier!$F$6:$F$205,Paramètres!$A$7,Calendrier!$B$6:$B$205,N8)&gt;0,LEFT(Paramètres!$A$7,3)&amp;" ",""))&amp;IF(Paramètres!$A$8="","",IF(COUNTIFS(Calendrier!$F$6:$F$205,Paramètres!$A$8,Calendrier!$B$6:$B$205,N8)&gt;0,LEFT(Paramètres!$A$8,3)&amp;" ",""))&amp;IF(Paramètres!$A$9="","",IF(COUNTIFS(Calendrier!$F$6:$F$205,Paramètres!$A$9,Calendrier!$B$6:$B$205,N8)&gt;0,LEFT(Paramètres!$A$9,3)&amp;" ",""))&amp;IF(Paramètres!$A$10="","",IF(COUNTIFS(Calendrier!$F$6:$F$205,Paramètres!$A$10,Calendrier!$B$6:$B$205,N8)&gt;0,LEFT(Paramètres!$A$10,3)&amp;" ",""))&amp;IF(Paramètres!$A$11="","",IF(COUNTIFS(Calendrier!$F$6:$F$205,Paramètres!$A$11,Calendrier!$B$6:$B$205,N8)&gt;0,LEFT(Paramètres!$A$11,3)&amp;" ",""))&amp;IF(Paramètres!$A$12="","",IF(COUNTIFS(Calendrier!$F$6:$F$205,Paramètres!$A$12,Calendrier!$B$6:$B$205,N8)&gt;0,LEFT(Paramètres!$A$12,3)&amp;" ",""))&amp;IF(Paramètres!$A$13="","",IF(COUNTIFS(Calendrier!$F$6:$F$205,Paramètres!$A$13,Calendrier!$B$6:$B$205,N8)&gt;0,LEFT(Paramètres!$A$13,3)&amp;" ",""))&amp;IF(Paramètres!$A$14="","",IF(COUNTIFS(Calendrier!$F$6:$F$205,Paramètres!$A$14,Calendrier!$B$6:$B$205,N8)&gt;0,LEFT(Paramètres!$A$14,3)&amp;" ",""))&amp;IF(Paramètres!$A$15="","",IF(COUNTIFS(Calendrier!$F$6:$F$205,Paramètres!$A$15,Calendrier!$B$6:$B$205,N8)&gt;0,LEFT(Paramètres!$A$15,3)&amp;" ",""))&amp;IF(Paramètres!$A$16="","",IF(COUNTIFS(Calendrier!$F$6:$F$205,Paramètres!$A$16,Calendrier!$B$6:$B$205,N8)&gt;0,LEFT(Paramètres!$A$16,3)&amp;" ","")))))</f>
        <v>18</v>
      </c>
      <c r="F8" s="46" t="str">
        <f aca="false">IF(MONTH(O8)&lt;&gt;MONTH($J$3),"",DAY(O8)&amp;IF(COUNTIF(Calendrier!$B$6:$B$205,O8)=0,"",CHAR(10)&amp;TRIM(IF(Paramètres!$A$5="","",IF(COUNTIFS(Calendrier!$F$6:$F$205,Paramètres!$A$5,Calendrier!$B$6:$B$205,O8)&gt;0,LEFT(Paramètres!$A$5,3)&amp;" ",""))&amp;IF(Paramètres!$A$6="","",IF(COUNTIFS(Calendrier!$F$6:$F$205,Paramètres!$A$6,Calendrier!$B$6:$B$205,O8)&gt;0,LEFT(Paramètres!$A$6,3)&amp;" ",""))&amp;IF(Paramètres!$A$7="","",IF(COUNTIFS(Calendrier!$F$6:$F$205,Paramètres!$A$7,Calendrier!$B$6:$B$205,O8)&gt;0,LEFT(Paramètres!$A$7,3)&amp;" ",""))&amp;IF(Paramètres!$A$8="","",IF(COUNTIFS(Calendrier!$F$6:$F$205,Paramètres!$A$8,Calendrier!$B$6:$B$205,O8)&gt;0,LEFT(Paramètres!$A$8,3)&amp;" ",""))&amp;IF(Paramètres!$A$9="","",IF(COUNTIFS(Calendrier!$F$6:$F$205,Paramètres!$A$9,Calendrier!$B$6:$B$205,O8)&gt;0,LEFT(Paramètres!$A$9,3)&amp;" ",""))&amp;IF(Paramètres!$A$10="","",IF(COUNTIFS(Calendrier!$F$6:$F$205,Paramètres!$A$10,Calendrier!$B$6:$B$205,O8)&gt;0,LEFT(Paramètres!$A$10,3)&amp;" ",""))&amp;IF(Paramètres!$A$11="","",IF(COUNTIFS(Calendrier!$F$6:$F$205,Paramètres!$A$11,Calendrier!$B$6:$B$205,O8)&gt;0,LEFT(Paramètres!$A$11,3)&amp;" ",""))&amp;IF(Paramètres!$A$12="","",IF(COUNTIFS(Calendrier!$F$6:$F$205,Paramètres!$A$12,Calendrier!$B$6:$B$205,O8)&gt;0,LEFT(Paramètres!$A$12,3)&amp;" ",""))&amp;IF(Paramètres!$A$13="","",IF(COUNTIFS(Calendrier!$F$6:$F$205,Paramètres!$A$13,Calendrier!$B$6:$B$205,O8)&gt;0,LEFT(Paramètres!$A$13,3)&amp;" ",""))&amp;IF(Paramètres!$A$14="","",IF(COUNTIFS(Calendrier!$F$6:$F$205,Paramètres!$A$14,Calendrier!$B$6:$B$205,O8)&gt;0,LEFT(Paramètres!$A$14,3)&amp;" ",""))&amp;IF(Paramètres!$A$15="","",IF(COUNTIFS(Calendrier!$F$6:$F$205,Paramètres!$A$15,Calendrier!$B$6:$B$205,O8)&gt;0,LEFT(Paramètres!$A$15,3)&amp;" ",""))&amp;IF(Paramètres!$A$16="","",IF(COUNTIFS(Calendrier!$F$6:$F$205,Paramètres!$A$16,Calendrier!$B$6:$B$205,O8)&gt;0,LEFT(Paramètres!$A$16,3)&amp;" ","")))))</f>
        <v>19</v>
      </c>
      <c r="G8" s="46" t="str">
        <f aca="false">IF(MONTH(P8)&lt;&gt;MONTH($J$3),"",DAY(P8)&amp;IF(COUNTIF(Calendrier!$B$6:$B$205,P8)=0,"",CHAR(10)&amp;TRIM(IF(Paramètres!$A$5="","",IF(COUNTIFS(Calendrier!$F$6:$F$205,Paramètres!$A$5,Calendrier!$B$6:$B$205,P8)&gt;0,LEFT(Paramètres!$A$5,3)&amp;" ",""))&amp;IF(Paramètres!$A$6="","",IF(COUNTIFS(Calendrier!$F$6:$F$205,Paramètres!$A$6,Calendrier!$B$6:$B$205,P8)&gt;0,LEFT(Paramètres!$A$6,3)&amp;" ",""))&amp;IF(Paramètres!$A$7="","",IF(COUNTIFS(Calendrier!$F$6:$F$205,Paramètres!$A$7,Calendrier!$B$6:$B$205,P8)&gt;0,LEFT(Paramètres!$A$7,3)&amp;" ",""))&amp;IF(Paramètres!$A$8="","",IF(COUNTIFS(Calendrier!$F$6:$F$205,Paramètres!$A$8,Calendrier!$B$6:$B$205,P8)&gt;0,LEFT(Paramètres!$A$8,3)&amp;" ",""))&amp;IF(Paramètres!$A$9="","",IF(COUNTIFS(Calendrier!$F$6:$F$205,Paramètres!$A$9,Calendrier!$B$6:$B$205,P8)&gt;0,LEFT(Paramètres!$A$9,3)&amp;" ",""))&amp;IF(Paramètres!$A$10="","",IF(COUNTIFS(Calendrier!$F$6:$F$205,Paramètres!$A$10,Calendrier!$B$6:$B$205,P8)&gt;0,LEFT(Paramètres!$A$10,3)&amp;" ",""))&amp;IF(Paramètres!$A$11="","",IF(COUNTIFS(Calendrier!$F$6:$F$205,Paramètres!$A$11,Calendrier!$B$6:$B$205,P8)&gt;0,LEFT(Paramètres!$A$11,3)&amp;" ",""))&amp;IF(Paramètres!$A$12="","",IF(COUNTIFS(Calendrier!$F$6:$F$205,Paramètres!$A$12,Calendrier!$B$6:$B$205,P8)&gt;0,LEFT(Paramètres!$A$12,3)&amp;" ",""))&amp;IF(Paramètres!$A$13="","",IF(COUNTIFS(Calendrier!$F$6:$F$205,Paramètres!$A$13,Calendrier!$B$6:$B$205,P8)&gt;0,LEFT(Paramètres!$A$13,3)&amp;" ",""))&amp;IF(Paramètres!$A$14="","",IF(COUNTIFS(Calendrier!$F$6:$F$205,Paramètres!$A$14,Calendrier!$B$6:$B$205,P8)&gt;0,LEFT(Paramètres!$A$14,3)&amp;" ",""))&amp;IF(Paramètres!$A$15="","",IF(COUNTIFS(Calendrier!$F$6:$F$205,Paramètres!$A$15,Calendrier!$B$6:$B$205,P8)&gt;0,LEFT(Paramètres!$A$15,3)&amp;" ",""))&amp;IF(Paramètres!$A$16="","",IF(COUNTIFS(Calendrier!$F$6:$F$205,Paramètres!$A$16,Calendrier!$B$6:$B$205,P8)&gt;0,LEFT(Paramètres!$A$16,3)&amp;" ","")))))</f>
        <v>20</v>
      </c>
      <c r="J8" s="44" t="n">
        <f aca="false">$J$3-WEEKDAY($J$3,2)+1+14</f>
        <v>46279</v>
      </c>
      <c r="K8" s="44" t="n">
        <f aca="false">$J$3-WEEKDAY($J$3,2)+1+15</f>
        <v>46280</v>
      </c>
      <c r="L8" s="44" t="n">
        <f aca="false">$J$3-WEEKDAY($J$3,2)+1+16</f>
        <v>46281</v>
      </c>
      <c r="M8" s="44" t="n">
        <f aca="false">$J$3-WEEKDAY($J$3,2)+1+17</f>
        <v>46282</v>
      </c>
      <c r="N8" s="44" t="n">
        <f aca="false">$J$3-WEEKDAY($J$3,2)+1+18</f>
        <v>46283</v>
      </c>
      <c r="O8" s="44" t="n">
        <f aca="false">$J$3-WEEKDAY($J$3,2)+1+19</f>
        <v>46284</v>
      </c>
      <c r="P8" s="44" t="n">
        <f aca="false">$J$3-WEEKDAY($J$3,2)+1+20</f>
        <v>46285</v>
      </c>
    </row>
    <row r="9" customFormat="false" ht="63.75" hidden="false" customHeight="true" outlineLevel="0" collapsed="false">
      <c r="A9" s="46" t="str">
        <f aca="false">IF(MONTH(J9)&lt;&gt;MONTH($J$3),"",DAY(J9)&amp;IF(COUNTIF(Calendrier!$B$6:$B$205,J9)=0,"",CHAR(10)&amp;TRIM(IF(Paramètres!$A$5="","",IF(COUNTIFS(Calendrier!$F$6:$F$205,Paramètres!$A$5,Calendrier!$B$6:$B$205,J9)&gt;0,LEFT(Paramètres!$A$5,3)&amp;" ",""))&amp;IF(Paramètres!$A$6="","",IF(COUNTIFS(Calendrier!$F$6:$F$205,Paramètres!$A$6,Calendrier!$B$6:$B$205,J9)&gt;0,LEFT(Paramètres!$A$6,3)&amp;" ",""))&amp;IF(Paramètres!$A$7="","",IF(COUNTIFS(Calendrier!$F$6:$F$205,Paramètres!$A$7,Calendrier!$B$6:$B$205,J9)&gt;0,LEFT(Paramètres!$A$7,3)&amp;" ",""))&amp;IF(Paramètres!$A$8="","",IF(COUNTIFS(Calendrier!$F$6:$F$205,Paramètres!$A$8,Calendrier!$B$6:$B$205,J9)&gt;0,LEFT(Paramètres!$A$8,3)&amp;" ",""))&amp;IF(Paramètres!$A$9="","",IF(COUNTIFS(Calendrier!$F$6:$F$205,Paramètres!$A$9,Calendrier!$B$6:$B$205,J9)&gt;0,LEFT(Paramètres!$A$9,3)&amp;" ",""))&amp;IF(Paramètres!$A$10="","",IF(COUNTIFS(Calendrier!$F$6:$F$205,Paramètres!$A$10,Calendrier!$B$6:$B$205,J9)&gt;0,LEFT(Paramètres!$A$10,3)&amp;" ",""))&amp;IF(Paramètres!$A$11="","",IF(COUNTIFS(Calendrier!$F$6:$F$205,Paramètres!$A$11,Calendrier!$B$6:$B$205,J9)&gt;0,LEFT(Paramètres!$A$11,3)&amp;" ",""))&amp;IF(Paramètres!$A$12="","",IF(COUNTIFS(Calendrier!$F$6:$F$205,Paramètres!$A$12,Calendrier!$B$6:$B$205,J9)&gt;0,LEFT(Paramètres!$A$12,3)&amp;" ",""))&amp;IF(Paramètres!$A$13="","",IF(COUNTIFS(Calendrier!$F$6:$F$205,Paramètres!$A$13,Calendrier!$B$6:$B$205,J9)&gt;0,LEFT(Paramètres!$A$13,3)&amp;" ",""))&amp;IF(Paramètres!$A$14="","",IF(COUNTIFS(Calendrier!$F$6:$F$205,Paramètres!$A$14,Calendrier!$B$6:$B$205,J9)&gt;0,LEFT(Paramètres!$A$14,3)&amp;" ",""))&amp;IF(Paramètres!$A$15="","",IF(COUNTIFS(Calendrier!$F$6:$F$205,Paramètres!$A$15,Calendrier!$B$6:$B$205,J9)&gt;0,LEFT(Paramètres!$A$15,3)&amp;" ",""))&amp;IF(Paramètres!$A$16="","",IF(COUNTIFS(Calendrier!$F$6:$F$205,Paramètres!$A$16,Calendrier!$B$6:$B$205,J9)&gt;0,LEFT(Paramètres!$A$16,3)&amp;" ","")))))</f>
        <v>21</v>
      </c>
      <c r="B9" s="46" t="str">
        <f aca="false">IF(MONTH(K9)&lt;&gt;MONTH($J$3),"",DAY(K9)&amp;IF(COUNTIF(Calendrier!$B$6:$B$205,K9)=0,"",CHAR(10)&amp;TRIM(IF(Paramètres!$A$5="","",IF(COUNTIFS(Calendrier!$F$6:$F$205,Paramètres!$A$5,Calendrier!$B$6:$B$205,K9)&gt;0,LEFT(Paramètres!$A$5,3)&amp;" ",""))&amp;IF(Paramètres!$A$6="","",IF(COUNTIFS(Calendrier!$F$6:$F$205,Paramètres!$A$6,Calendrier!$B$6:$B$205,K9)&gt;0,LEFT(Paramètres!$A$6,3)&amp;" ",""))&amp;IF(Paramètres!$A$7="","",IF(COUNTIFS(Calendrier!$F$6:$F$205,Paramètres!$A$7,Calendrier!$B$6:$B$205,K9)&gt;0,LEFT(Paramètres!$A$7,3)&amp;" ",""))&amp;IF(Paramètres!$A$8="","",IF(COUNTIFS(Calendrier!$F$6:$F$205,Paramètres!$A$8,Calendrier!$B$6:$B$205,K9)&gt;0,LEFT(Paramètres!$A$8,3)&amp;" ",""))&amp;IF(Paramètres!$A$9="","",IF(COUNTIFS(Calendrier!$F$6:$F$205,Paramètres!$A$9,Calendrier!$B$6:$B$205,K9)&gt;0,LEFT(Paramètres!$A$9,3)&amp;" ",""))&amp;IF(Paramètres!$A$10="","",IF(COUNTIFS(Calendrier!$F$6:$F$205,Paramètres!$A$10,Calendrier!$B$6:$B$205,K9)&gt;0,LEFT(Paramètres!$A$10,3)&amp;" ",""))&amp;IF(Paramètres!$A$11="","",IF(COUNTIFS(Calendrier!$F$6:$F$205,Paramètres!$A$11,Calendrier!$B$6:$B$205,K9)&gt;0,LEFT(Paramètres!$A$11,3)&amp;" ",""))&amp;IF(Paramètres!$A$12="","",IF(COUNTIFS(Calendrier!$F$6:$F$205,Paramètres!$A$12,Calendrier!$B$6:$B$205,K9)&gt;0,LEFT(Paramètres!$A$12,3)&amp;" ",""))&amp;IF(Paramètres!$A$13="","",IF(COUNTIFS(Calendrier!$F$6:$F$205,Paramètres!$A$13,Calendrier!$B$6:$B$205,K9)&gt;0,LEFT(Paramètres!$A$13,3)&amp;" ",""))&amp;IF(Paramètres!$A$14="","",IF(COUNTIFS(Calendrier!$F$6:$F$205,Paramètres!$A$14,Calendrier!$B$6:$B$205,K9)&gt;0,LEFT(Paramètres!$A$14,3)&amp;" ",""))&amp;IF(Paramètres!$A$15="","",IF(COUNTIFS(Calendrier!$F$6:$F$205,Paramètres!$A$15,Calendrier!$B$6:$B$205,K9)&gt;0,LEFT(Paramètres!$A$15,3)&amp;" ",""))&amp;IF(Paramètres!$A$16="","",IF(COUNTIFS(Calendrier!$F$6:$F$205,Paramètres!$A$16,Calendrier!$B$6:$B$205,K9)&gt;0,LEFT(Paramètres!$A$16,3)&amp;" ","")))))</f>
        <v>22</v>
      </c>
      <c r="C9" s="46" t="str">
        <f aca="false">IF(MONTH(L9)&lt;&gt;MONTH($J$3),"",DAY(L9)&amp;IF(COUNTIF(Calendrier!$B$6:$B$205,L9)=0,"",CHAR(10)&amp;TRIM(IF(Paramètres!$A$5="","",IF(COUNTIFS(Calendrier!$F$6:$F$205,Paramètres!$A$5,Calendrier!$B$6:$B$205,L9)&gt;0,LEFT(Paramètres!$A$5,3)&amp;" ",""))&amp;IF(Paramètres!$A$6="","",IF(COUNTIFS(Calendrier!$F$6:$F$205,Paramètres!$A$6,Calendrier!$B$6:$B$205,L9)&gt;0,LEFT(Paramètres!$A$6,3)&amp;" ",""))&amp;IF(Paramètres!$A$7="","",IF(COUNTIFS(Calendrier!$F$6:$F$205,Paramètres!$A$7,Calendrier!$B$6:$B$205,L9)&gt;0,LEFT(Paramètres!$A$7,3)&amp;" ",""))&amp;IF(Paramètres!$A$8="","",IF(COUNTIFS(Calendrier!$F$6:$F$205,Paramètres!$A$8,Calendrier!$B$6:$B$205,L9)&gt;0,LEFT(Paramètres!$A$8,3)&amp;" ",""))&amp;IF(Paramètres!$A$9="","",IF(COUNTIFS(Calendrier!$F$6:$F$205,Paramètres!$A$9,Calendrier!$B$6:$B$205,L9)&gt;0,LEFT(Paramètres!$A$9,3)&amp;" ",""))&amp;IF(Paramètres!$A$10="","",IF(COUNTIFS(Calendrier!$F$6:$F$205,Paramètres!$A$10,Calendrier!$B$6:$B$205,L9)&gt;0,LEFT(Paramètres!$A$10,3)&amp;" ",""))&amp;IF(Paramètres!$A$11="","",IF(COUNTIFS(Calendrier!$F$6:$F$205,Paramètres!$A$11,Calendrier!$B$6:$B$205,L9)&gt;0,LEFT(Paramètres!$A$11,3)&amp;" ",""))&amp;IF(Paramètres!$A$12="","",IF(COUNTIFS(Calendrier!$F$6:$F$205,Paramètres!$A$12,Calendrier!$B$6:$B$205,L9)&gt;0,LEFT(Paramètres!$A$12,3)&amp;" ",""))&amp;IF(Paramètres!$A$13="","",IF(COUNTIFS(Calendrier!$F$6:$F$205,Paramètres!$A$13,Calendrier!$B$6:$B$205,L9)&gt;0,LEFT(Paramètres!$A$13,3)&amp;" ",""))&amp;IF(Paramètres!$A$14="","",IF(COUNTIFS(Calendrier!$F$6:$F$205,Paramètres!$A$14,Calendrier!$B$6:$B$205,L9)&gt;0,LEFT(Paramètres!$A$14,3)&amp;" ",""))&amp;IF(Paramètres!$A$15="","",IF(COUNTIFS(Calendrier!$F$6:$F$205,Paramètres!$A$15,Calendrier!$B$6:$B$205,L9)&gt;0,LEFT(Paramètres!$A$15,3)&amp;" ",""))&amp;IF(Paramètres!$A$16="","",IF(COUNTIFS(Calendrier!$F$6:$F$205,Paramètres!$A$16,Calendrier!$B$6:$B$205,L9)&gt;0,LEFT(Paramètres!$A$16,3)&amp;" ","")))))</f>
        <v>23</v>
      </c>
      <c r="D9" s="46" t="str">
        <f aca="false">IF(MONTH(M9)&lt;&gt;MONTH($J$3),"",DAY(M9)&amp;IF(COUNTIF(Calendrier!$B$6:$B$205,M9)=0,"",CHAR(10)&amp;TRIM(IF(Paramètres!$A$5="","",IF(COUNTIFS(Calendrier!$F$6:$F$205,Paramètres!$A$5,Calendrier!$B$6:$B$205,M9)&gt;0,LEFT(Paramètres!$A$5,3)&amp;" ",""))&amp;IF(Paramètres!$A$6="","",IF(COUNTIFS(Calendrier!$F$6:$F$205,Paramètres!$A$6,Calendrier!$B$6:$B$205,M9)&gt;0,LEFT(Paramètres!$A$6,3)&amp;" ",""))&amp;IF(Paramètres!$A$7="","",IF(COUNTIFS(Calendrier!$F$6:$F$205,Paramètres!$A$7,Calendrier!$B$6:$B$205,M9)&gt;0,LEFT(Paramètres!$A$7,3)&amp;" ",""))&amp;IF(Paramètres!$A$8="","",IF(COUNTIFS(Calendrier!$F$6:$F$205,Paramètres!$A$8,Calendrier!$B$6:$B$205,M9)&gt;0,LEFT(Paramètres!$A$8,3)&amp;" ",""))&amp;IF(Paramètres!$A$9="","",IF(COUNTIFS(Calendrier!$F$6:$F$205,Paramètres!$A$9,Calendrier!$B$6:$B$205,M9)&gt;0,LEFT(Paramètres!$A$9,3)&amp;" ",""))&amp;IF(Paramètres!$A$10="","",IF(COUNTIFS(Calendrier!$F$6:$F$205,Paramètres!$A$10,Calendrier!$B$6:$B$205,M9)&gt;0,LEFT(Paramètres!$A$10,3)&amp;" ",""))&amp;IF(Paramètres!$A$11="","",IF(COUNTIFS(Calendrier!$F$6:$F$205,Paramètres!$A$11,Calendrier!$B$6:$B$205,M9)&gt;0,LEFT(Paramètres!$A$11,3)&amp;" ",""))&amp;IF(Paramètres!$A$12="","",IF(COUNTIFS(Calendrier!$F$6:$F$205,Paramètres!$A$12,Calendrier!$B$6:$B$205,M9)&gt;0,LEFT(Paramètres!$A$12,3)&amp;" ",""))&amp;IF(Paramètres!$A$13="","",IF(COUNTIFS(Calendrier!$F$6:$F$205,Paramètres!$A$13,Calendrier!$B$6:$B$205,M9)&gt;0,LEFT(Paramètres!$A$13,3)&amp;" ",""))&amp;IF(Paramètres!$A$14="","",IF(COUNTIFS(Calendrier!$F$6:$F$205,Paramètres!$A$14,Calendrier!$B$6:$B$205,M9)&gt;0,LEFT(Paramètres!$A$14,3)&amp;" ",""))&amp;IF(Paramètres!$A$15="","",IF(COUNTIFS(Calendrier!$F$6:$F$205,Paramètres!$A$15,Calendrier!$B$6:$B$205,M9)&gt;0,LEFT(Paramètres!$A$15,3)&amp;" ",""))&amp;IF(Paramètres!$A$16="","",IF(COUNTIFS(Calendrier!$F$6:$F$205,Paramètres!$A$16,Calendrier!$B$6:$B$205,M9)&gt;0,LEFT(Paramètres!$A$16,3)&amp;" ","")))))</f>
        <v>24</v>
      </c>
      <c r="E9" s="46" t="str">
        <f aca="false">IF(MONTH(N9)&lt;&gt;MONTH($J$3),"",DAY(N9)&amp;IF(COUNTIF(Calendrier!$B$6:$B$205,N9)=0,"",CHAR(10)&amp;TRIM(IF(Paramètres!$A$5="","",IF(COUNTIFS(Calendrier!$F$6:$F$205,Paramètres!$A$5,Calendrier!$B$6:$B$205,N9)&gt;0,LEFT(Paramètres!$A$5,3)&amp;" ",""))&amp;IF(Paramètres!$A$6="","",IF(COUNTIFS(Calendrier!$F$6:$F$205,Paramètres!$A$6,Calendrier!$B$6:$B$205,N9)&gt;0,LEFT(Paramètres!$A$6,3)&amp;" ",""))&amp;IF(Paramètres!$A$7="","",IF(COUNTIFS(Calendrier!$F$6:$F$205,Paramètres!$A$7,Calendrier!$B$6:$B$205,N9)&gt;0,LEFT(Paramètres!$A$7,3)&amp;" ",""))&amp;IF(Paramètres!$A$8="","",IF(COUNTIFS(Calendrier!$F$6:$F$205,Paramètres!$A$8,Calendrier!$B$6:$B$205,N9)&gt;0,LEFT(Paramètres!$A$8,3)&amp;" ",""))&amp;IF(Paramètres!$A$9="","",IF(COUNTIFS(Calendrier!$F$6:$F$205,Paramètres!$A$9,Calendrier!$B$6:$B$205,N9)&gt;0,LEFT(Paramètres!$A$9,3)&amp;" ",""))&amp;IF(Paramètres!$A$10="","",IF(COUNTIFS(Calendrier!$F$6:$F$205,Paramètres!$A$10,Calendrier!$B$6:$B$205,N9)&gt;0,LEFT(Paramètres!$A$10,3)&amp;" ",""))&amp;IF(Paramètres!$A$11="","",IF(COUNTIFS(Calendrier!$F$6:$F$205,Paramètres!$A$11,Calendrier!$B$6:$B$205,N9)&gt;0,LEFT(Paramètres!$A$11,3)&amp;" ",""))&amp;IF(Paramètres!$A$12="","",IF(COUNTIFS(Calendrier!$F$6:$F$205,Paramètres!$A$12,Calendrier!$B$6:$B$205,N9)&gt;0,LEFT(Paramètres!$A$12,3)&amp;" ",""))&amp;IF(Paramètres!$A$13="","",IF(COUNTIFS(Calendrier!$F$6:$F$205,Paramètres!$A$13,Calendrier!$B$6:$B$205,N9)&gt;0,LEFT(Paramètres!$A$13,3)&amp;" ",""))&amp;IF(Paramètres!$A$14="","",IF(COUNTIFS(Calendrier!$F$6:$F$205,Paramètres!$A$14,Calendrier!$B$6:$B$205,N9)&gt;0,LEFT(Paramètres!$A$14,3)&amp;" ",""))&amp;IF(Paramètres!$A$15="","",IF(COUNTIFS(Calendrier!$F$6:$F$205,Paramètres!$A$15,Calendrier!$B$6:$B$205,N9)&gt;0,LEFT(Paramètres!$A$15,3)&amp;" ",""))&amp;IF(Paramètres!$A$16="","",IF(COUNTIFS(Calendrier!$F$6:$F$205,Paramètres!$A$16,Calendrier!$B$6:$B$205,N9)&gt;0,LEFT(Paramètres!$A$16,3)&amp;" ","")))))</f>
        <v>25</v>
      </c>
      <c r="F9" s="46" t="str">
        <f aca="false">IF(MONTH(O9)&lt;&gt;MONTH($J$3),"",DAY(O9)&amp;IF(COUNTIF(Calendrier!$B$6:$B$205,O9)=0,"",CHAR(10)&amp;TRIM(IF(Paramètres!$A$5="","",IF(COUNTIFS(Calendrier!$F$6:$F$205,Paramètres!$A$5,Calendrier!$B$6:$B$205,O9)&gt;0,LEFT(Paramètres!$A$5,3)&amp;" ",""))&amp;IF(Paramètres!$A$6="","",IF(COUNTIFS(Calendrier!$F$6:$F$205,Paramètres!$A$6,Calendrier!$B$6:$B$205,O9)&gt;0,LEFT(Paramètres!$A$6,3)&amp;" ",""))&amp;IF(Paramètres!$A$7="","",IF(COUNTIFS(Calendrier!$F$6:$F$205,Paramètres!$A$7,Calendrier!$B$6:$B$205,O9)&gt;0,LEFT(Paramètres!$A$7,3)&amp;" ",""))&amp;IF(Paramètres!$A$8="","",IF(COUNTIFS(Calendrier!$F$6:$F$205,Paramètres!$A$8,Calendrier!$B$6:$B$205,O9)&gt;0,LEFT(Paramètres!$A$8,3)&amp;" ",""))&amp;IF(Paramètres!$A$9="","",IF(COUNTIFS(Calendrier!$F$6:$F$205,Paramètres!$A$9,Calendrier!$B$6:$B$205,O9)&gt;0,LEFT(Paramètres!$A$9,3)&amp;" ",""))&amp;IF(Paramètres!$A$10="","",IF(COUNTIFS(Calendrier!$F$6:$F$205,Paramètres!$A$10,Calendrier!$B$6:$B$205,O9)&gt;0,LEFT(Paramètres!$A$10,3)&amp;" ",""))&amp;IF(Paramètres!$A$11="","",IF(COUNTIFS(Calendrier!$F$6:$F$205,Paramètres!$A$11,Calendrier!$B$6:$B$205,O9)&gt;0,LEFT(Paramètres!$A$11,3)&amp;" ",""))&amp;IF(Paramètres!$A$12="","",IF(COUNTIFS(Calendrier!$F$6:$F$205,Paramètres!$A$12,Calendrier!$B$6:$B$205,O9)&gt;0,LEFT(Paramètres!$A$12,3)&amp;" ",""))&amp;IF(Paramètres!$A$13="","",IF(COUNTIFS(Calendrier!$F$6:$F$205,Paramètres!$A$13,Calendrier!$B$6:$B$205,O9)&gt;0,LEFT(Paramètres!$A$13,3)&amp;" ",""))&amp;IF(Paramètres!$A$14="","",IF(COUNTIFS(Calendrier!$F$6:$F$205,Paramètres!$A$14,Calendrier!$B$6:$B$205,O9)&gt;0,LEFT(Paramètres!$A$14,3)&amp;" ",""))&amp;IF(Paramètres!$A$15="","",IF(COUNTIFS(Calendrier!$F$6:$F$205,Paramètres!$A$15,Calendrier!$B$6:$B$205,O9)&gt;0,LEFT(Paramètres!$A$15,3)&amp;" ",""))&amp;IF(Paramètres!$A$16="","",IF(COUNTIFS(Calendrier!$F$6:$F$205,Paramètres!$A$16,Calendrier!$B$6:$B$205,O9)&gt;0,LEFT(Paramètres!$A$16,3)&amp;" ","")))))</f>
        <v>26</v>
      </c>
      <c r="G9" s="46" t="str">
        <f aca="false">IF(MONTH(P9)&lt;&gt;MONTH($J$3),"",DAY(P9)&amp;IF(COUNTIF(Calendrier!$B$6:$B$205,P9)=0,"",CHAR(10)&amp;TRIM(IF(Paramètres!$A$5="","",IF(COUNTIFS(Calendrier!$F$6:$F$205,Paramètres!$A$5,Calendrier!$B$6:$B$205,P9)&gt;0,LEFT(Paramètres!$A$5,3)&amp;" ",""))&amp;IF(Paramètres!$A$6="","",IF(COUNTIFS(Calendrier!$F$6:$F$205,Paramètres!$A$6,Calendrier!$B$6:$B$205,P9)&gt;0,LEFT(Paramètres!$A$6,3)&amp;" ",""))&amp;IF(Paramètres!$A$7="","",IF(COUNTIFS(Calendrier!$F$6:$F$205,Paramètres!$A$7,Calendrier!$B$6:$B$205,P9)&gt;0,LEFT(Paramètres!$A$7,3)&amp;" ",""))&amp;IF(Paramètres!$A$8="","",IF(COUNTIFS(Calendrier!$F$6:$F$205,Paramètres!$A$8,Calendrier!$B$6:$B$205,P9)&gt;0,LEFT(Paramètres!$A$8,3)&amp;" ",""))&amp;IF(Paramètres!$A$9="","",IF(COUNTIFS(Calendrier!$F$6:$F$205,Paramètres!$A$9,Calendrier!$B$6:$B$205,P9)&gt;0,LEFT(Paramètres!$A$9,3)&amp;" ",""))&amp;IF(Paramètres!$A$10="","",IF(COUNTIFS(Calendrier!$F$6:$F$205,Paramètres!$A$10,Calendrier!$B$6:$B$205,P9)&gt;0,LEFT(Paramètres!$A$10,3)&amp;" ",""))&amp;IF(Paramètres!$A$11="","",IF(COUNTIFS(Calendrier!$F$6:$F$205,Paramètres!$A$11,Calendrier!$B$6:$B$205,P9)&gt;0,LEFT(Paramètres!$A$11,3)&amp;" ",""))&amp;IF(Paramètres!$A$12="","",IF(COUNTIFS(Calendrier!$F$6:$F$205,Paramètres!$A$12,Calendrier!$B$6:$B$205,P9)&gt;0,LEFT(Paramètres!$A$12,3)&amp;" ",""))&amp;IF(Paramètres!$A$13="","",IF(COUNTIFS(Calendrier!$F$6:$F$205,Paramètres!$A$13,Calendrier!$B$6:$B$205,P9)&gt;0,LEFT(Paramètres!$A$13,3)&amp;" ",""))&amp;IF(Paramètres!$A$14="","",IF(COUNTIFS(Calendrier!$F$6:$F$205,Paramètres!$A$14,Calendrier!$B$6:$B$205,P9)&gt;0,LEFT(Paramètres!$A$14,3)&amp;" ",""))&amp;IF(Paramètres!$A$15="","",IF(COUNTIFS(Calendrier!$F$6:$F$205,Paramètres!$A$15,Calendrier!$B$6:$B$205,P9)&gt;0,LEFT(Paramètres!$A$15,3)&amp;" ",""))&amp;IF(Paramètres!$A$16="","",IF(COUNTIFS(Calendrier!$F$6:$F$205,Paramètres!$A$16,Calendrier!$B$6:$B$205,P9)&gt;0,LEFT(Paramètres!$A$16,3)&amp;" ","")))))</f>
        <v>27</v>
      </c>
      <c r="J9" s="44" t="n">
        <f aca="false">$J$3-WEEKDAY($J$3,2)+1+21</f>
        <v>46286</v>
      </c>
      <c r="K9" s="44" t="n">
        <f aca="false">$J$3-WEEKDAY($J$3,2)+1+22</f>
        <v>46287</v>
      </c>
      <c r="L9" s="44" t="n">
        <f aca="false">$J$3-WEEKDAY($J$3,2)+1+23</f>
        <v>46288</v>
      </c>
      <c r="M9" s="44" t="n">
        <f aca="false">$J$3-WEEKDAY($J$3,2)+1+24</f>
        <v>46289</v>
      </c>
      <c r="N9" s="44" t="n">
        <f aca="false">$J$3-WEEKDAY($J$3,2)+1+25</f>
        <v>46290</v>
      </c>
      <c r="O9" s="44" t="n">
        <f aca="false">$J$3-WEEKDAY($J$3,2)+1+26</f>
        <v>46291</v>
      </c>
      <c r="P9" s="44" t="n">
        <f aca="false">$J$3-WEEKDAY($J$3,2)+1+27</f>
        <v>46292</v>
      </c>
    </row>
    <row r="10" customFormat="false" ht="63.75" hidden="false" customHeight="true" outlineLevel="0" collapsed="false">
      <c r="A10" s="46" t="str">
        <f aca="false">IF(MONTH(J10)&lt;&gt;MONTH($J$3),"",DAY(J10)&amp;IF(COUNTIF(Calendrier!$B$6:$B$205,J10)=0,"",CHAR(10)&amp;TRIM(IF(Paramètres!$A$5="","",IF(COUNTIFS(Calendrier!$F$6:$F$205,Paramètres!$A$5,Calendrier!$B$6:$B$205,J10)&gt;0,LEFT(Paramètres!$A$5,3)&amp;" ",""))&amp;IF(Paramètres!$A$6="","",IF(COUNTIFS(Calendrier!$F$6:$F$205,Paramètres!$A$6,Calendrier!$B$6:$B$205,J10)&gt;0,LEFT(Paramètres!$A$6,3)&amp;" ",""))&amp;IF(Paramètres!$A$7="","",IF(COUNTIFS(Calendrier!$F$6:$F$205,Paramètres!$A$7,Calendrier!$B$6:$B$205,J10)&gt;0,LEFT(Paramètres!$A$7,3)&amp;" ",""))&amp;IF(Paramètres!$A$8="","",IF(COUNTIFS(Calendrier!$F$6:$F$205,Paramètres!$A$8,Calendrier!$B$6:$B$205,J10)&gt;0,LEFT(Paramètres!$A$8,3)&amp;" ",""))&amp;IF(Paramètres!$A$9="","",IF(COUNTIFS(Calendrier!$F$6:$F$205,Paramètres!$A$9,Calendrier!$B$6:$B$205,J10)&gt;0,LEFT(Paramètres!$A$9,3)&amp;" ",""))&amp;IF(Paramètres!$A$10="","",IF(COUNTIFS(Calendrier!$F$6:$F$205,Paramètres!$A$10,Calendrier!$B$6:$B$205,J10)&gt;0,LEFT(Paramètres!$A$10,3)&amp;" ",""))&amp;IF(Paramètres!$A$11="","",IF(COUNTIFS(Calendrier!$F$6:$F$205,Paramètres!$A$11,Calendrier!$B$6:$B$205,J10)&gt;0,LEFT(Paramètres!$A$11,3)&amp;" ",""))&amp;IF(Paramètres!$A$12="","",IF(COUNTIFS(Calendrier!$F$6:$F$205,Paramètres!$A$12,Calendrier!$B$6:$B$205,J10)&gt;0,LEFT(Paramètres!$A$12,3)&amp;" ",""))&amp;IF(Paramètres!$A$13="","",IF(COUNTIFS(Calendrier!$F$6:$F$205,Paramètres!$A$13,Calendrier!$B$6:$B$205,J10)&gt;0,LEFT(Paramètres!$A$13,3)&amp;" ",""))&amp;IF(Paramètres!$A$14="","",IF(COUNTIFS(Calendrier!$F$6:$F$205,Paramètres!$A$14,Calendrier!$B$6:$B$205,J10)&gt;0,LEFT(Paramètres!$A$14,3)&amp;" ",""))&amp;IF(Paramètres!$A$15="","",IF(COUNTIFS(Calendrier!$F$6:$F$205,Paramètres!$A$15,Calendrier!$B$6:$B$205,J10)&gt;0,LEFT(Paramètres!$A$15,3)&amp;" ",""))&amp;IF(Paramètres!$A$16="","",IF(COUNTIFS(Calendrier!$F$6:$F$205,Paramètres!$A$16,Calendrier!$B$6:$B$205,J10)&gt;0,LEFT(Paramètres!$A$16,3)&amp;" ","")))))</f>
        <v>28</v>
      </c>
      <c r="B10" s="46" t="str">
        <f aca="false">IF(MONTH(K10)&lt;&gt;MONTH($J$3),"",DAY(K10)&amp;IF(COUNTIF(Calendrier!$B$6:$B$205,K10)=0,"",CHAR(10)&amp;TRIM(IF(Paramètres!$A$5="","",IF(COUNTIFS(Calendrier!$F$6:$F$205,Paramètres!$A$5,Calendrier!$B$6:$B$205,K10)&gt;0,LEFT(Paramètres!$A$5,3)&amp;" ",""))&amp;IF(Paramètres!$A$6="","",IF(COUNTIFS(Calendrier!$F$6:$F$205,Paramètres!$A$6,Calendrier!$B$6:$B$205,K10)&gt;0,LEFT(Paramètres!$A$6,3)&amp;" ",""))&amp;IF(Paramètres!$A$7="","",IF(COUNTIFS(Calendrier!$F$6:$F$205,Paramètres!$A$7,Calendrier!$B$6:$B$205,K10)&gt;0,LEFT(Paramètres!$A$7,3)&amp;" ",""))&amp;IF(Paramètres!$A$8="","",IF(COUNTIFS(Calendrier!$F$6:$F$205,Paramètres!$A$8,Calendrier!$B$6:$B$205,K10)&gt;0,LEFT(Paramètres!$A$8,3)&amp;" ",""))&amp;IF(Paramètres!$A$9="","",IF(COUNTIFS(Calendrier!$F$6:$F$205,Paramètres!$A$9,Calendrier!$B$6:$B$205,K10)&gt;0,LEFT(Paramètres!$A$9,3)&amp;" ",""))&amp;IF(Paramètres!$A$10="","",IF(COUNTIFS(Calendrier!$F$6:$F$205,Paramètres!$A$10,Calendrier!$B$6:$B$205,K10)&gt;0,LEFT(Paramètres!$A$10,3)&amp;" ",""))&amp;IF(Paramètres!$A$11="","",IF(COUNTIFS(Calendrier!$F$6:$F$205,Paramètres!$A$11,Calendrier!$B$6:$B$205,K10)&gt;0,LEFT(Paramètres!$A$11,3)&amp;" ",""))&amp;IF(Paramètres!$A$12="","",IF(COUNTIFS(Calendrier!$F$6:$F$205,Paramètres!$A$12,Calendrier!$B$6:$B$205,K10)&gt;0,LEFT(Paramètres!$A$12,3)&amp;" ",""))&amp;IF(Paramètres!$A$13="","",IF(COUNTIFS(Calendrier!$F$6:$F$205,Paramètres!$A$13,Calendrier!$B$6:$B$205,K10)&gt;0,LEFT(Paramètres!$A$13,3)&amp;" ",""))&amp;IF(Paramètres!$A$14="","",IF(COUNTIFS(Calendrier!$F$6:$F$205,Paramètres!$A$14,Calendrier!$B$6:$B$205,K10)&gt;0,LEFT(Paramètres!$A$14,3)&amp;" ",""))&amp;IF(Paramètres!$A$15="","",IF(COUNTIFS(Calendrier!$F$6:$F$205,Paramètres!$A$15,Calendrier!$B$6:$B$205,K10)&gt;0,LEFT(Paramètres!$A$15,3)&amp;" ",""))&amp;IF(Paramètres!$A$16="","",IF(COUNTIFS(Calendrier!$F$6:$F$205,Paramètres!$A$16,Calendrier!$B$6:$B$205,K10)&gt;0,LEFT(Paramètres!$A$16,3)&amp;" ","")))))</f>
        <v>29</v>
      </c>
      <c r="C10" s="46" t="str">
        <f aca="false">IF(MONTH(L10)&lt;&gt;MONTH($J$3),"",DAY(L10)&amp;IF(COUNTIF(Calendrier!$B$6:$B$205,L10)=0,"",CHAR(10)&amp;TRIM(IF(Paramètres!$A$5="","",IF(COUNTIFS(Calendrier!$F$6:$F$205,Paramètres!$A$5,Calendrier!$B$6:$B$205,L10)&gt;0,LEFT(Paramètres!$A$5,3)&amp;" ",""))&amp;IF(Paramètres!$A$6="","",IF(COUNTIFS(Calendrier!$F$6:$F$205,Paramètres!$A$6,Calendrier!$B$6:$B$205,L10)&gt;0,LEFT(Paramètres!$A$6,3)&amp;" ",""))&amp;IF(Paramètres!$A$7="","",IF(COUNTIFS(Calendrier!$F$6:$F$205,Paramètres!$A$7,Calendrier!$B$6:$B$205,L10)&gt;0,LEFT(Paramètres!$A$7,3)&amp;" ",""))&amp;IF(Paramètres!$A$8="","",IF(COUNTIFS(Calendrier!$F$6:$F$205,Paramètres!$A$8,Calendrier!$B$6:$B$205,L10)&gt;0,LEFT(Paramètres!$A$8,3)&amp;" ",""))&amp;IF(Paramètres!$A$9="","",IF(COUNTIFS(Calendrier!$F$6:$F$205,Paramètres!$A$9,Calendrier!$B$6:$B$205,L10)&gt;0,LEFT(Paramètres!$A$9,3)&amp;" ",""))&amp;IF(Paramètres!$A$10="","",IF(COUNTIFS(Calendrier!$F$6:$F$205,Paramètres!$A$10,Calendrier!$B$6:$B$205,L10)&gt;0,LEFT(Paramètres!$A$10,3)&amp;" ",""))&amp;IF(Paramètres!$A$11="","",IF(COUNTIFS(Calendrier!$F$6:$F$205,Paramètres!$A$11,Calendrier!$B$6:$B$205,L10)&gt;0,LEFT(Paramètres!$A$11,3)&amp;" ",""))&amp;IF(Paramètres!$A$12="","",IF(COUNTIFS(Calendrier!$F$6:$F$205,Paramètres!$A$12,Calendrier!$B$6:$B$205,L10)&gt;0,LEFT(Paramètres!$A$12,3)&amp;" ",""))&amp;IF(Paramètres!$A$13="","",IF(COUNTIFS(Calendrier!$F$6:$F$205,Paramètres!$A$13,Calendrier!$B$6:$B$205,L10)&gt;0,LEFT(Paramètres!$A$13,3)&amp;" ",""))&amp;IF(Paramètres!$A$14="","",IF(COUNTIFS(Calendrier!$F$6:$F$205,Paramètres!$A$14,Calendrier!$B$6:$B$205,L10)&gt;0,LEFT(Paramètres!$A$14,3)&amp;" ",""))&amp;IF(Paramètres!$A$15="","",IF(COUNTIFS(Calendrier!$F$6:$F$205,Paramètres!$A$15,Calendrier!$B$6:$B$205,L10)&gt;0,LEFT(Paramètres!$A$15,3)&amp;" ",""))&amp;IF(Paramètres!$A$16="","",IF(COUNTIFS(Calendrier!$F$6:$F$205,Paramètres!$A$16,Calendrier!$B$6:$B$205,L10)&gt;0,LEFT(Paramètres!$A$16,3)&amp;" ","")))))</f>
        <v>30</v>
      </c>
      <c r="D10" s="46" t="str">
        <f aca="false">IF(MONTH(M10)&lt;&gt;MONTH($J$3),"",DAY(M10)&amp;IF(COUNTIF(Calendrier!$B$6:$B$205,M10)=0,"",CHAR(10)&amp;TRIM(IF(Paramètres!$A$5="","",IF(COUNTIFS(Calendrier!$F$6:$F$205,Paramètres!$A$5,Calendrier!$B$6:$B$205,M10)&gt;0,LEFT(Paramètres!$A$5,3)&amp;" ",""))&amp;IF(Paramètres!$A$6="","",IF(COUNTIFS(Calendrier!$F$6:$F$205,Paramètres!$A$6,Calendrier!$B$6:$B$205,M10)&gt;0,LEFT(Paramètres!$A$6,3)&amp;" ",""))&amp;IF(Paramètres!$A$7="","",IF(COUNTIFS(Calendrier!$F$6:$F$205,Paramètres!$A$7,Calendrier!$B$6:$B$205,M10)&gt;0,LEFT(Paramètres!$A$7,3)&amp;" ",""))&amp;IF(Paramètres!$A$8="","",IF(COUNTIFS(Calendrier!$F$6:$F$205,Paramètres!$A$8,Calendrier!$B$6:$B$205,M10)&gt;0,LEFT(Paramètres!$A$8,3)&amp;" ",""))&amp;IF(Paramètres!$A$9="","",IF(COUNTIFS(Calendrier!$F$6:$F$205,Paramètres!$A$9,Calendrier!$B$6:$B$205,M10)&gt;0,LEFT(Paramètres!$A$9,3)&amp;" ",""))&amp;IF(Paramètres!$A$10="","",IF(COUNTIFS(Calendrier!$F$6:$F$205,Paramètres!$A$10,Calendrier!$B$6:$B$205,M10)&gt;0,LEFT(Paramètres!$A$10,3)&amp;" ",""))&amp;IF(Paramètres!$A$11="","",IF(COUNTIFS(Calendrier!$F$6:$F$205,Paramètres!$A$11,Calendrier!$B$6:$B$205,M10)&gt;0,LEFT(Paramètres!$A$11,3)&amp;" ",""))&amp;IF(Paramètres!$A$12="","",IF(COUNTIFS(Calendrier!$F$6:$F$205,Paramètres!$A$12,Calendrier!$B$6:$B$205,M10)&gt;0,LEFT(Paramètres!$A$12,3)&amp;" ",""))&amp;IF(Paramètres!$A$13="","",IF(COUNTIFS(Calendrier!$F$6:$F$205,Paramètres!$A$13,Calendrier!$B$6:$B$205,M10)&gt;0,LEFT(Paramètres!$A$13,3)&amp;" ",""))&amp;IF(Paramètres!$A$14="","",IF(COUNTIFS(Calendrier!$F$6:$F$205,Paramètres!$A$14,Calendrier!$B$6:$B$205,M10)&gt;0,LEFT(Paramètres!$A$14,3)&amp;" ",""))&amp;IF(Paramètres!$A$15="","",IF(COUNTIFS(Calendrier!$F$6:$F$205,Paramètres!$A$15,Calendrier!$B$6:$B$205,M10)&gt;0,LEFT(Paramètres!$A$15,3)&amp;" ",""))&amp;IF(Paramètres!$A$16="","",IF(COUNTIFS(Calendrier!$F$6:$F$205,Paramètres!$A$16,Calendrier!$B$6:$B$205,M10)&gt;0,LEFT(Paramètres!$A$16,3)&amp;" ","")))))</f>
        <v/>
      </c>
      <c r="E10" s="46" t="str">
        <f aca="false">IF(MONTH(N10)&lt;&gt;MONTH($J$3),"",DAY(N10)&amp;IF(COUNTIF(Calendrier!$B$6:$B$205,N10)=0,"",CHAR(10)&amp;TRIM(IF(Paramètres!$A$5="","",IF(COUNTIFS(Calendrier!$F$6:$F$205,Paramètres!$A$5,Calendrier!$B$6:$B$205,N10)&gt;0,LEFT(Paramètres!$A$5,3)&amp;" ",""))&amp;IF(Paramètres!$A$6="","",IF(COUNTIFS(Calendrier!$F$6:$F$205,Paramètres!$A$6,Calendrier!$B$6:$B$205,N10)&gt;0,LEFT(Paramètres!$A$6,3)&amp;" ",""))&amp;IF(Paramètres!$A$7="","",IF(COUNTIFS(Calendrier!$F$6:$F$205,Paramètres!$A$7,Calendrier!$B$6:$B$205,N10)&gt;0,LEFT(Paramètres!$A$7,3)&amp;" ",""))&amp;IF(Paramètres!$A$8="","",IF(COUNTIFS(Calendrier!$F$6:$F$205,Paramètres!$A$8,Calendrier!$B$6:$B$205,N10)&gt;0,LEFT(Paramètres!$A$8,3)&amp;" ",""))&amp;IF(Paramètres!$A$9="","",IF(COUNTIFS(Calendrier!$F$6:$F$205,Paramètres!$A$9,Calendrier!$B$6:$B$205,N10)&gt;0,LEFT(Paramètres!$A$9,3)&amp;" ",""))&amp;IF(Paramètres!$A$10="","",IF(COUNTIFS(Calendrier!$F$6:$F$205,Paramètres!$A$10,Calendrier!$B$6:$B$205,N10)&gt;0,LEFT(Paramètres!$A$10,3)&amp;" ",""))&amp;IF(Paramètres!$A$11="","",IF(COUNTIFS(Calendrier!$F$6:$F$205,Paramètres!$A$11,Calendrier!$B$6:$B$205,N10)&gt;0,LEFT(Paramètres!$A$11,3)&amp;" ",""))&amp;IF(Paramètres!$A$12="","",IF(COUNTIFS(Calendrier!$F$6:$F$205,Paramètres!$A$12,Calendrier!$B$6:$B$205,N10)&gt;0,LEFT(Paramètres!$A$12,3)&amp;" ",""))&amp;IF(Paramètres!$A$13="","",IF(COUNTIFS(Calendrier!$F$6:$F$205,Paramètres!$A$13,Calendrier!$B$6:$B$205,N10)&gt;0,LEFT(Paramètres!$A$13,3)&amp;" ",""))&amp;IF(Paramètres!$A$14="","",IF(COUNTIFS(Calendrier!$F$6:$F$205,Paramètres!$A$14,Calendrier!$B$6:$B$205,N10)&gt;0,LEFT(Paramètres!$A$14,3)&amp;" ",""))&amp;IF(Paramètres!$A$15="","",IF(COUNTIFS(Calendrier!$F$6:$F$205,Paramètres!$A$15,Calendrier!$B$6:$B$205,N10)&gt;0,LEFT(Paramètres!$A$15,3)&amp;" ",""))&amp;IF(Paramètres!$A$16="","",IF(COUNTIFS(Calendrier!$F$6:$F$205,Paramètres!$A$16,Calendrier!$B$6:$B$205,N10)&gt;0,LEFT(Paramètres!$A$16,3)&amp;" ","")))))</f>
        <v/>
      </c>
      <c r="F10" s="46" t="str">
        <f aca="false">IF(MONTH(O10)&lt;&gt;MONTH($J$3),"",DAY(O10)&amp;IF(COUNTIF(Calendrier!$B$6:$B$205,O10)=0,"",CHAR(10)&amp;TRIM(IF(Paramètres!$A$5="","",IF(COUNTIFS(Calendrier!$F$6:$F$205,Paramètres!$A$5,Calendrier!$B$6:$B$205,O10)&gt;0,LEFT(Paramètres!$A$5,3)&amp;" ",""))&amp;IF(Paramètres!$A$6="","",IF(COUNTIFS(Calendrier!$F$6:$F$205,Paramètres!$A$6,Calendrier!$B$6:$B$205,O10)&gt;0,LEFT(Paramètres!$A$6,3)&amp;" ",""))&amp;IF(Paramètres!$A$7="","",IF(COUNTIFS(Calendrier!$F$6:$F$205,Paramètres!$A$7,Calendrier!$B$6:$B$205,O10)&gt;0,LEFT(Paramètres!$A$7,3)&amp;" ",""))&amp;IF(Paramètres!$A$8="","",IF(COUNTIFS(Calendrier!$F$6:$F$205,Paramètres!$A$8,Calendrier!$B$6:$B$205,O10)&gt;0,LEFT(Paramètres!$A$8,3)&amp;" ",""))&amp;IF(Paramètres!$A$9="","",IF(COUNTIFS(Calendrier!$F$6:$F$205,Paramètres!$A$9,Calendrier!$B$6:$B$205,O10)&gt;0,LEFT(Paramètres!$A$9,3)&amp;" ",""))&amp;IF(Paramètres!$A$10="","",IF(COUNTIFS(Calendrier!$F$6:$F$205,Paramètres!$A$10,Calendrier!$B$6:$B$205,O10)&gt;0,LEFT(Paramètres!$A$10,3)&amp;" ",""))&amp;IF(Paramètres!$A$11="","",IF(COUNTIFS(Calendrier!$F$6:$F$205,Paramètres!$A$11,Calendrier!$B$6:$B$205,O10)&gt;0,LEFT(Paramètres!$A$11,3)&amp;" ",""))&amp;IF(Paramètres!$A$12="","",IF(COUNTIFS(Calendrier!$F$6:$F$205,Paramètres!$A$12,Calendrier!$B$6:$B$205,O10)&gt;0,LEFT(Paramètres!$A$12,3)&amp;" ",""))&amp;IF(Paramètres!$A$13="","",IF(COUNTIFS(Calendrier!$F$6:$F$205,Paramètres!$A$13,Calendrier!$B$6:$B$205,O10)&gt;0,LEFT(Paramètres!$A$13,3)&amp;" ",""))&amp;IF(Paramètres!$A$14="","",IF(COUNTIFS(Calendrier!$F$6:$F$205,Paramètres!$A$14,Calendrier!$B$6:$B$205,O10)&gt;0,LEFT(Paramètres!$A$14,3)&amp;" ",""))&amp;IF(Paramètres!$A$15="","",IF(COUNTIFS(Calendrier!$F$6:$F$205,Paramètres!$A$15,Calendrier!$B$6:$B$205,O10)&gt;0,LEFT(Paramètres!$A$15,3)&amp;" ",""))&amp;IF(Paramètres!$A$16="","",IF(COUNTIFS(Calendrier!$F$6:$F$205,Paramètres!$A$16,Calendrier!$B$6:$B$205,O10)&gt;0,LEFT(Paramètres!$A$16,3)&amp;" ","")))))</f>
        <v/>
      </c>
      <c r="G10" s="46" t="str">
        <f aca="false">IF(MONTH(P10)&lt;&gt;MONTH($J$3),"",DAY(P10)&amp;IF(COUNTIF(Calendrier!$B$6:$B$205,P10)=0,"",CHAR(10)&amp;TRIM(IF(Paramètres!$A$5="","",IF(COUNTIFS(Calendrier!$F$6:$F$205,Paramètres!$A$5,Calendrier!$B$6:$B$205,P10)&gt;0,LEFT(Paramètres!$A$5,3)&amp;" ",""))&amp;IF(Paramètres!$A$6="","",IF(COUNTIFS(Calendrier!$F$6:$F$205,Paramètres!$A$6,Calendrier!$B$6:$B$205,P10)&gt;0,LEFT(Paramètres!$A$6,3)&amp;" ",""))&amp;IF(Paramètres!$A$7="","",IF(COUNTIFS(Calendrier!$F$6:$F$205,Paramètres!$A$7,Calendrier!$B$6:$B$205,P10)&gt;0,LEFT(Paramètres!$A$7,3)&amp;" ",""))&amp;IF(Paramètres!$A$8="","",IF(COUNTIFS(Calendrier!$F$6:$F$205,Paramètres!$A$8,Calendrier!$B$6:$B$205,P10)&gt;0,LEFT(Paramètres!$A$8,3)&amp;" ",""))&amp;IF(Paramètres!$A$9="","",IF(COUNTIFS(Calendrier!$F$6:$F$205,Paramètres!$A$9,Calendrier!$B$6:$B$205,P10)&gt;0,LEFT(Paramètres!$A$9,3)&amp;" ",""))&amp;IF(Paramètres!$A$10="","",IF(COUNTIFS(Calendrier!$F$6:$F$205,Paramètres!$A$10,Calendrier!$B$6:$B$205,P10)&gt;0,LEFT(Paramètres!$A$10,3)&amp;" ",""))&amp;IF(Paramètres!$A$11="","",IF(COUNTIFS(Calendrier!$F$6:$F$205,Paramètres!$A$11,Calendrier!$B$6:$B$205,P10)&gt;0,LEFT(Paramètres!$A$11,3)&amp;" ",""))&amp;IF(Paramètres!$A$12="","",IF(COUNTIFS(Calendrier!$F$6:$F$205,Paramètres!$A$12,Calendrier!$B$6:$B$205,P10)&gt;0,LEFT(Paramètres!$A$12,3)&amp;" ",""))&amp;IF(Paramètres!$A$13="","",IF(COUNTIFS(Calendrier!$F$6:$F$205,Paramètres!$A$13,Calendrier!$B$6:$B$205,P10)&gt;0,LEFT(Paramètres!$A$13,3)&amp;" ",""))&amp;IF(Paramètres!$A$14="","",IF(COUNTIFS(Calendrier!$F$6:$F$205,Paramètres!$A$14,Calendrier!$B$6:$B$205,P10)&gt;0,LEFT(Paramètres!$A$14,3)&amp;" ",""))&amp;IF(Paramètres!$A$15="","",IF(COUNTIFS(Calendrier!$F$6:$F$205,Paramètres!$A$15,Calendrier!$B$6:$B$205,P10)&gt;0,LEFT(Paramètres!$A$15,3)&amp;" ",""))&amp;IF(Paramètres!$A$16="","",IF(COUNTIFS(Calendrier!$F$6:$F$205,Paramètres!$A$16,Calendrier!$B$6:$B$205,P10)&gt;0,LEFT(Paramètres!$A$16,3)&amp;" ","")))))</f>
        <v/>
      </c>
      <c r="J10" s="44" t="n">
        <f aca="false">$J$3-WEEKDAY($J$3,2)+1+28</f>
        <v>46293</v>
      </c>
      <c r="K10" s="44" t="n">
        <f aca="false">$J$3-WEEKDAY($J$3,2)+1+29</f>
        <v>46294</v>
      </c>
      <c r="L10" s="44" t="n">
        <f aca="false">$J$3-WEEKDAY($J$3,2)+1+30</f>
        <v>46295</v>
      </c>
      <c r="M10" s="44" t="n">
        <f aca="false">$J$3-WEEKDAY($J$3,2)+1+31</f>
        <v>46296</v>
      </c>
      <c r="N10" s="44" t="n">
        <f aca="false">$J$3-WEEKDAY($J$3,2)+1+32</f>
        <v>46297</v>
      </c>
      <c r="O10" s="44" t="n">
        <f aca="false">$J$3-WEEKDAY($J$3,2)+1+33</f>
        <v>46298</v>
      </c>
      <c r="P10" s="44" t="n">
        <f aca="false">$J$3-WEEKDAY($J$3,2)+1+34</f>
        <v>46299</v>
      </c>
    </row>
    <row r="11" customFormat="false" ht="63.75" hidden="false" customHeight="true" outlineLevel="0" collapsed="false">
      <c r="A11" s="46" t="str">
        <f aca="false">IF(MONTH(J11)&lt;&gt;MONTH($J$3),"",DAY(J11)&amp;IF(COUNTIF(Calendrier!$B$6:$B$205,J11)=0,"",CHAR(10)&amp;TRIM(IF(Paramètres!$A$5="","",IF(COUNTIFS(Calendrier!$F$6:$F$205,Paramètres!$A$5,Calendrier!$B$6:$B$205,J11)&gt;0,LEFT(Paramètres!$A$5,3)&amp;" ",""))&amp;IF(Paramètres!$A$6="","",IF(COUNTIFS(Calendrier!$F$6:$F$205,Paramètres!$A$6,Calendrier!$B$6:$B$205,J11)&gt;0,LEFT(Paramètres!$A$6,3)&amp;" ",""))&amp;IF(Paramètres!$A$7="","",IF(COUNTIFS(Calendrier!$F$6:$F$205,Paramètres!$A$7,Calendrier!$B$6:$B$205,J11)&gt;0,LEFT(Paramètres!$A$7,3)&amp;" ",""))&amp;IF(Paramètres!$A$8="","",IF(COUNTIFS(Calendrier!$F$6:$F$205,Paramètres!$A$8,Calendrier!$B$6:$B$205,J11)&gt;0,LEFT(Paramètres!$A$8,3)&amp;" ",""))&amp;IF(Paramètres!$A$9="","",IF(COUNTIFS(Calendrier!$F$6:$F$205,Paramètres!$A$9,Calendrier!$B$6:$B$205,J11)&gt;0,LEFT(Paramètres!$A$9,3)&amp;" ",""))&amp;IF(Paramètres!$A$10="","",IF(COUNTIFS(Calendrier!$F$6:$F$205,Paramètres!$A$10,Calendrier!$B$6:$B$205,J11)&gt;0,LEFT(Paramètres!$A$10,3)&amp;" ",""))&amp;IF(Paramètres!$A$11="","",IF(COUNTIFS(Calendrier!$F$6:$F$205,Paramètres!$A$11,Calendrier!$B$6:$B$205,J11)&gt;0,LEFT(Paramètres!$A$11,3)&amp;" ",""))&amp;IF(Paramètres!$A$12="","",IF(COUNTIFS(Calendrier!$F$6:$F$205,Paramètres!$A$12,Calendrier!$B$6:$B$205,J11)&gt;0,LEFT(Paramètres!$A$12,3)&amp;" ",""))&amp;IF(Paramètres!$A$13="","",IF(COUNTIFS(Calendrier!$F$6:$F$205,Paramètres!$A$13,Calendrier!$B$6:$B$205,J11)&gt;0,LEFT(Paramètres!$A$13,3)&amp;" ",""))&amp;IF(Paramètres!$A$14="","",IF(COUNTIFS(Calendrier!$F$6:$F$205,Paramètres!$A$14,Calendrier!$B$6:$B$205,J11)&gt;0,LEFT(Paramètres!$A$14,3)&amp;" ",""))&amp;IF(Paramètres!$A$15="","",IF(COUNTIFS(Calendrier!$F$6:$F$205,Paramètres!$A$15,Calendrier!$B$6:$B$205,J11)&gt;0,LEFT(Paramètres!$A$15,3)&amp;" ",""))&amp;IF(Paramètres!$A$16="","",IF(COUNTIFS(Calendrier!$F$6:$F$205,Paramètres!$A$16,Calendrier!$B$6:$B$205,J11)&gt;0,LEFT(Paramètres!$A$16,3)&amp;" ","")))))</f>
        <v/>
      </c>
      <c r="B11" s="46" t="str">
        <f aca="false">IF(MONTH(K11)&lt;&gt;MONTH($J$3),"",DAY(K11)&amp;IF(COUNTIF(Calendrier!$B$6:$B$205,K11)=0,"",CHAR(10)&amp;TRIM(IF(Paramètres!$A$5="","",IF(COUNTIFS(Calendrier!$F$6:$F$205,Paramètres!$A$5,Calendrier!$B$6:$B$205,K11)&gt;0,LEFT(Paramètres!$A$5,3)&amp;" ",""))&amp;IF(Paramètres!$A$6="","",IF(COUNTIFS(Calendrier!$F$6:$F$205,Paramètres!$A$6,Calendrier!$B$6:$B$205,K11)&gt;0,LEFT(Paramètres!$A$6,3)&amp;" ",""))&amp;IF(Paramètres!$A$7="","",IF(COUNTIFS(Calendrier!$F$6:$F$205,Paramètres!$A$7,Calendrier!$B$6:$B$205,K11)&gt;0,LEFT(Paramètres!$A$7,3)&amp;" ",""))&amp;IF(Paramètres!$A$8="","",IF(COUNTIFS(Calendrier!$F$6:$F$205,Paramètres!$A$8,Calendrier!$B$6:$B$205,K11)&gt;0,LEFT(Paramètres!$A$8,3)&amp;" ",""))&amp;IF(Paramètres!$A$9="","",IF(COUNTIFS(Calendrier!$F$6:$F$205,Paramètres!$A$9,Calendrier!$B$6:$B$205,K11)&gt;0,LEFT(Paramètres!$A$9,3)&amp;" ",""))&amp;IF(Paramètres!$A$10="","",IF(COUNTIFS(Calendrier!$F$6:$F$205,Paramètres!$A$10,Calendrier!$B$6:$B$205,K11)&gt;0,LEFT(Paramètres!$A$10,3)&amp;" ",""))&amp;IF(Paramètres!$A$11="","",IF(COUNTIFS(Calendrier!$F$6:$F$205,Paramètres!$A$11,Calendrier!$B$6:$B$205,K11)&gt;0,LEFT(Paramètres!$A$11,3)&amp;" ",""))&amp;IF(Paramètres!$A$12="","",IF(COUNTIFS(Calendrier!$F$6:$F$205,Paramètres!$A$12,Calendrier!$B$6:$B$205,K11)&gt;0,LEFT(Paramètres!$A$12,3)&amp;" ",""))&amp;IF(Paramètres!$A$13="","",IF(COUNTIFS(Calendrier!$F$6:$F$205,Paramètres!$A$13,Calendrier!$B$6:$B$205,K11)&gt;0,LEFT(Paramètres!$A$13,3)&amp;" ",""))&amp;IF(Paramètres!$A$14="","",IF(COUNTIFS(Calendrier!$F$6:$F$205,Paramètres!$A$14,Calendrier!$B$6:$B$205,K11)&gt;0,LEFT(Paramètres!$A$14,3)&amp;" ",""))&amp;IF(Paramètres!$A$15="","",IF(COUNTIFS(Calendrier!$F$6:$F$205,Paramètres!$A$15,Calendrier!$B$6:$B$205,K11)&gt;0,LEFT(Paramètres!$A$15,3)&amp;" ",""))&amp;IF(Paramètres!$A$16="","",IF(COUNTIFS(Calendrier!$F$6:$F$205,Paramètres!$A$16,Calendrier!$B$6:$B$205,K11)&gt;0,LEFT(Paramètres!$A$16,3)&amp;" ","")))))</f>
        <v/>
      </c>
      <c r="C11" s="46" t="str">
        <f aca="false">IF(MONTH(L11)&lt;&gt;MONTH($J$3),"",DAY(L11)&amp;IF(COUNTIF(Calendrier!$B$6:$B$205,L11)=0,"",CHAR(10)&amp;TRIM(IF(Paramètres!$A$5="","",IF(COUNTIFS(Calendrier!$F$6:$F$205,Paramètres!$A$5,Calendrier!$B$6:$B$205,L11)&gt;0,LEFT(Paramètres!$A$5,3)&amp;" ",""))&amp;IF(Paramètres!$A$6="","",IF(COUNTIFS(Calendrier!$F$6:$F$205,Paramètres!$A$6,Calendrier!$B$6:$B$205,L11)&gt;0,LEFT(Paramètres!$A$6,3)&amp;" ",""))&amp;IF(Paramètres!$A$7="","",IF(COUNTIFS(Calendrier!$F$6:$F$205,Paramètres!$A$7,Calendrier!$B$6:$B$205,L11)&gt;0,LEFT(Paramètres!$A$7,3)&amp;" ",""))&amp;IF(Paramètres!$A$8="","",IF(COUNTIFS(Calendrier!$F$6:$F$205,Paramètres!$A$8,Calendrier!$B$6:$B$205,L11)&gt;0,LEFT(Paramètres!$A$8,3)&amp;" ",""))&amp;IF(Paramètres!$A$9="","",IF(COUNTIFS(Calendrier!$F$6:$F$205,Paramètres!$A$9,Calendrier!$B$6:$B$205,L11)&gt;0,LEFT(Paramètres!$A$9,3)&amp;" ",""))&amp;IF(Paramètres!$A$10="","",IF(COUNTIFS(Calendrier!$F$6:$F$205,Paramètres!$A$10,Calendrier!$B$6:$B$205,L11)&gt;0,LEFT(Paramètres!$A$10,3)&amp;" ",""))&amp;IF(Paramètres!$A$11="","",IF(COUNTIFS(Calendrier!$F$6:$F$205,Paramètres!$A$11,Calendrier!$B$6:$B$205,L11)&gt;0,LEFT(Paramètres!$A$11,3)&amp;" ",""))&amp;IF(Paramètres!$A$12="","",IF(COUNTIFS(Calendrier!$F$6:$F$205,Paramètres!$A$12,Calendrier!$B$6:$B$205,L11)&gt;0,LEFT(Paramètres!$A$12,3)&amp;" ",""))&amp;IF(Paramètres!$A$13="","",IF(COUNTIFS(Calendrier!$F$6:$F$205,Paramètres!$A$13,Calendrier!$B$6:$B$205,L11)&gt;0,LEFT(Paramètres!$A$13,3)&amp;" ",""))&amp;IF(Paramètres!$A$14="","",IF(COUNTIFS(Calendrier!$F$6:$F$205,Paramètres!$A$14,Calendrier!$B$6:$B$205,L11)&gt;0,LEFT(Paramètres!$A$14,3)&amp;" ",""))&amp;IF(Paramètres!$A$15="","",IF(COUNTIFS(Calendrier!$F$6:$F$205,Paramètres!$A$15,Calendrier!$B$6:$B$205,L11)&gt;0,LEFT(Paramètres!$A$15,3)&amp;" ",""))&amp;IF(Paramètres!$A$16="","",IF(COUNTIFS(Calendrier!$F$6:$F$205,Paramètres!$A$16,Calendrier!$B$6:$B$205,L11)&gt;0,LEFT(Paramètres!$A$16,3)&amp;" ","")))))</f>
        <v/>
      </c>
      <c r="D11" s="46" t="str">
        <f aca="false">IF(MONTH(M11)&lt;&gt;MONTH($J$3),"",DAY(M11)&amp;IF(COUNTIF(Calendrier!$B$6:$B$205,M11)=0,"",CHAR(10)&amp;TRIM(IF(Paramètres!$A$5="","",IF(COUNTIFS(Calendrier!$F$6:$F$205,Paramètres!$A$5,Calendrier!$B$6:$B$205,M11)&gt;0,LEFT(Paramètres!$A$5,3)&amp;" ",""))&amp;IF(Paramètres!$A$6="","",IF(COUNTIFS(Calendrier!$F$6:$F$205,Paramètres!$A$6,Calendrier!$B$6:$B$205,M11)&gt;0,LEFT(Paramètres!$A$6,3)&amp;" ",""))&amp;IF(Paramètres!$A$7="","",IF(COUNTIFS(Calendrier!$F$6:$F$205,Paramètres!$A$7,Calendrier!$B$6:$B$205,M11)&gt;0,LEFT(Paramètres!$A$7,3)&amp;" ",""))&amp;IF(Paramètres!$A$8="","",IF(COUNTIFS(Calendrier!$F$6:$F$205,Paramètres!$A$8,Calendrier!$B$6:$B$205,M11)&gt;0,LEFT(Paramètres!$A$8,3)&amp;" ",""))&amp;IF(Paramètres!$A$9="","",IF(COUNTIFS(Calendrier!$F$6:$F$205,Paramètres!$A$9,Calendrier!$B$6:$B$205,M11)&gt;0,LEFT(Paramètres!$A$9,3)&amp;" ",""))&amp;IF(Paramètres!$A$10="","",IF(COUNTIFS(Calendrier!$F$6:$F$205,Paramètres!$A$10,Calendrier!$B$6:$B$205,M11)&gt;0,LEFT(Paramètres!$A$10,3)&amp;" ",""))&amp;IF(Paramètres!$A$11="","",IF(COUNTIFS(Calendrier!$F$6:$F$205,Paramètres!$A$11,Calendrier!$B$6:$B$205,M11)&gt;0,LEFT(Paramètres!$A$11,3)&amp;" ",""))&amp;IF(Paramètres!$A$12="","",IF(COUNTIFS(Calendrier!$F$6:$F$205,Paramètres!$A$12,Calendrier!$B$6:$B$205,M11)&gt;0,LEFT(Paramètres!$A$12,3)&amp;" ",""))&amp;IF(Paramètres!$A$13="","",IF(COUNTIFS(Calendrier!$F$6:$F$205,Paramètres!$A$13,Calendrier!$B$6:$B$205,M11)&gt;0,LEFT(Paramètres!$A$13,3)&amp;" ",""))&amp;IF(Paramètres!$A$14="","",IF(COUNTIFS(Calendrier!$F$6:$F$205,Paramètres!$A$14,Calendrier!$B$6:$B$205,M11)&gt;0,LEFT(Paramètres!$A$14,3)&amp;" ",""))&amp;IF(Paramètres!$A$15="","",IF(COUNTIFS(Calendrier!$F$6:$F$205,Paramètres!$A$15,Calendrier!$B$6:$B$205,M11)&gt;0,LEFT(Paramètres!$A$15,3)&amp;" ",""))&amp;IF(Paramètres!$A$16="","",IF(COUNTIFS(Calendrier!$F$6:$F$205,Paramètres!$A$16,Calendrier!$B$6:$B$205,M11)&gt;0,LEFT(Paramètres!$A$16,3)&amp;" ","")))))</f>
        <v/>
      </c>
      <c r="E11" s="46" t="str">
        <f aca="false">IF(MONTH(N11)&lt;&gt;MONTH($J$3),"",DAY(N11)&amp;IF(COUNTIF(Calendrier!$B$6:$B$205,N11)=0,"",CHAR(10)&amp;TRIM(IF(Paramètres!$A$5="","",IF(COUNTIFS(Calendrier!$F$6:$F$205,Paramètres!$A$5,Calendrier!$B$6:$B$205,N11)&gt;0,LEFT(Paramètres!$A$5,3)&amp;" ",""))&amp;IF(Paramètres!$A$6="","",IF(COUNTIFS(Calendrier!$F$6:$F$205,Paramètres!$A$6,Calendrier!$B$6:$B$205,N11)&gt;0,LEFT(Paramètres!$A$6,3)&amp;" ",""))&amp;IF(Paramètres!$A$7="","",IF(COUNTIFS(Calendrier!$F$6:$F$205,Paramètres!$A$7,Calendrier!$B$6:$B$205,N11)&gt;0,LEFT(Paramètres!$A$7,3)&amp;" ",""))&amp;IF(Paramètres!$A$8="","",IF(COUNTIFS(Calendrier!$F$6:$F$205,Paramètres!$A$8,Calendrier!$B$6:$B$205,N11)&gt;0,LEFT(Paramètres!$A$8,3)&amp;" ",""))&amp;IF(Paramètres!$A$9="","",IF(COUNTIFS(Calendrier!$F$6:$F$205,Paramètres!$A$9,Calendrier!$B$6:$B$205,N11)&gt;0,LEFT(Paramètres!$A$9,3)&amp;" ",""))&amp;IF(Paramètres!$A$10="","",IF(COUNTIFS(Calendrier!$F$6:$F$205,Paramètres!$A$10,Calendrier!$B$6:$B$205,N11)&gt;0,LEFT(Paramètres!$A$10,3)&amp;" ",""))&amp;IF(Paramètres!$A$11="","",IF(COUNTIFS(Calendrier!$F$6:$F$205,Paramètres!$A$11,Calendrier!$B$6:$B$205,N11)&gt;0,LEFT(Paramètres!$A$11,3)&amp;" ",""))&amp;IF(Paramètres!$A$12="","",IF(COUNTIFS(Calendrier!$F$6:$F$205,Paramètres!$A$12,Calendrier!$B$6:$B$205,N11)&gt;0,LEFT(Paramètres!$A$12,3)&amp;" ",""))&amp;IF(Paramètres!$A$13="","",IF(COUNTIFS(Calendrier!$F$6:$F$205,Paramètres!$A$13,Calendrier!$B$6:$B$205,N11)&gt;0,LEFT(Paramètres!$A$13,3)&amp;" ",""))&amp;IF(Paramètres!$A$14="","",IF(COUNTIFS(Calendrier!$F$6:$F$205,Paramètres!$A$14,Calendrier!$B$6:$B$205,N11)&gt;0,LEFT(Paramètres!$A$14,3)&amp;" ",""))&amp;IF(Paramètres!$A$15="","",IF(COUNTIFS(Calendrier!$F$6:$F$205,Paramètres!$A$15,Calendrier!$B$6:$B$205,N11)&gt;0,LEFT(Paramètres!$A$15,3)&amp;" ",""))&amp;IF(Paramètres!$A$16="","",IF(COUNTIFS(Calendrier!$F$6:$F$205,Paramètres!$A$16,Calendrier!$B$6:$B$205,N11)&gt;0,LEFT(Paramètres!$A$16,3)&amp;" ","")))))</f>
        <v/>
      </c>
      <c r="F11" s="46" t="str">
        <f aca="false">IF(MONTH(O11)&lt;&gt;MONTH($J$3),"",DAY(O11)&amp;IF(COUNTIF(Calendrier!$B$6:$B$205,O11)=0,"",CHAR(10)&amp;TRIM(IF(Paramètres!$A$5="","",IF(COUNTIFS(Calendrier!$F$6:$F$205,Paramètres!$A$5,Calendrier!$B$6:$B$205,O11)&gt;0,LEFT(Paramètres!$A$5,3)&amp;" ",""))&amp;IF(Paramètres!$A$6="","",IF(COUNTIFS(Calendrier!$F$6:$F$205,Paramètres!$A$6,Calendrier!$B$6:$B$205,O11)&gt;0,LEFT(Paramètres!$A$6,3)&amp;" ",""))&amp;IF(Paramètres!$A$7="","",IF(COUNTIFS(Calendrier!$F$6:$F$205,Paramètres!$A$7,Calendrier!$B$6:$B$205,O11)&gt;0,LEFT(Paramètres!$A$7,3)&amp;" ",""))&amp;IF(Paramètres!$A$8="","",IF(COUNTIFS(Calendrier!$F$6:$F$205,Paramètres!$A$8,Calendrier!$B$6:$B$205,O11)&gt;0,LEFT(Paramètres!$A$8,3)&amp;" ",""))&amp;IF(Paramètres!$A$9="","",IF(COUNTIFS(Calendrier!$F$6:$F$205,Paramètres!$A$9,Calendrier!$B$6:$B$205,O11)&gt;0,LEFT(Paramètres!$A$9,3)&amp;" ",""))&amp;IF(Paramètres!$A$10="","",IF(COUNTIFS(Calendrier!$F$6:$F$205,Paramètres!$A$10,Calendrier!$B$6:$B$205,O11)&gt;0,LEFT(Paramètres!$A$10,3)&amp;" ",""))&amp;IF(Paramètres!$A$11="","",IF(COUNTIFS(Calendrier!$F$6:$F$205,Paramètres!$A$11,Calendrier!$B$6:$B$205,O11)&gt;0,LEFT(Paramètres!$A$11,3)&amp;" ",""))&amp;IF(Paramètres!$A$12="","",IF(COUNTIFS(Calendrier!$F$6:$F$205,Paramètres!$A$12,Calendrier!$B$6:$B$205,O11)&gt;0,LEFT(Paramètres!$A$12,3)&amp;" ",""))&amp;IF(Paramètres!$A$13="","",IF(COUNTIFS(Calendrier!$F$6:$F$205,Paramètres!$A$13,Calendrier!$B$6:$B$205,O11)&gt;0,LEFT(Paramètres!$A$13,3)&amp;" ",""))&amp;IF(Paramètres!$A$14="","",IF(COUNTIFS(Calendrier!$F$6:$F$205,Paramètres!$A$14,Calendrier!$B$6:$B$205,O11)&gt;0,LEFT(Paramètres!$A$14,3)&amp;" ",""))&amp;IF(Paramètres!$A$15="","",IF(COUNTIFS(Calendrier!$F$6:$F$205,Paramètres!$A$15,Calendrier!$B$6:$B$205,O11)&gt;0,LEFT(Paramètres!$A$15,3)&amp;" ",""))&amp;IF(Paramètres!$A$16="","",IF(COUNTIFS(Calendrier!$F$6:$F$205,Paramètres!$A$16,Calendrier!$B$6:$B$205,O11)&gt;0,LEFT(Paramètres!$A$16,3)&amp;" ","")))))</f>
        <v/>
      </c>
      <c r="G11" s="46" t="str">
        <f aca="false">IF(MONTH(P11)&lt;&gt;MONTH($J$3),"",DAY(P11)&amp;IF(COUNTIF(Calendrier!$B$6:$B$205,P11)=0,"",CHAR(10)&amp;TRIM(IF(Paramètres!$A$5="","",IF(COUNTIFS(Calendrier!$F$6:$F$205,Paramètres!$A$5,Calendrier!$B$6:$B$205,P11)&gt;0,LEFT(Paramètres!$A$5,3)&amp;" ",""))&amp;IF(Paramètres!$A$6="","",IF(COUNTIFS(Calendrier!$F$6:$F$205,Paramètres!$A$6,Calendrier!$B$6:$B$205,P11)&gt;0,LEFT(Paramètres!$A$6,3)&amp;" ",""))&amp;IF(Paramètres!$A$7="","",IF(COUNTIFS(Calendrier!$F$6:$F$205,Paramètres!$A$7,Calendrier!$B$6:$B$205,P11)&gt;0,LEFT(Paramètres!$A$7,3)&amp;" ",""))&amp;IF(Paramètres!$A$8="","",IF(COUNTIFS(Calendrier!$F$6:$F$205,Paramètres!$A$8,Calendrier!$B$6:$B$205,P11)&gt;0,LEFT(Paramètres!$A$8,3)&amp;" ",""))&amp;IF(Paramètres!$A$9="","",IF(COUNTIFS(Calendrier!$F$6:$F$205,Paramètres!$A$9,Calendrier!$B$6:$B$205,P11)&gt;0,LEFT(Paramètres!$A$9,3)&amp;" ",""))&amp;IF(Paramètres!$A$10="","",IF(COUNTIFS(Calendrier!$F$6:$F$205,Paramètres!$A$10,Calendrier!$B$6:$B$205,P11)&gt;0,LEFT(Paramètres!$A$10,3)&amp;" ",""))&amp;IF(Paramètres!$A$11="","",IF(COUNTIFS(Calendrier!$F$6:$F$205,Paramètres!$A$11,Calendrier!$B$6:$B$205,P11)&gt;0,LEFT(Paramètres!$A$11,3)&amp;" ",""))&amp;IF(Paramètres!$A$12="","",IF(COUNTIFS(Calendrier!$F$6:$F$205,Paramètres!$A$12,Calendrier!$B$6:$B$205,P11)&gt;0,LEFT(Paramètres!$A$12,3)&amp;" ",""))&amp;IF(Paramètres!$A$13="","",IF(COUNTIFS(Calendrier!$F$6:$F$205,Paramètres!$A$13,Calendrier!$B$6:$B$205,P11)&gt;0,LEFT(Paramètres!$A$13,3)&amp;" ",""))&amp;IF(Paramètres!$A$14="","",IF(COUNTIFS(Calendrier!$F$6:$F$205,Paramètres!$A$14,Calendrier!$B$6:$B$205,P11)&gt;0,LEFT(Paramètres!$A$14,3)&amp;" ",""))&amp;IF(Paramètres!$A$15="","",IF(COUNTIFS(Calendrier!$F$6:$F$205,Paramètres!$A$15,Calendrier!$B$6:$B$205,P11)&gt;0,LEFT(Paramètres!$A$15,3)&amp;" ",""))&amp;IF(Paramètres!$A$16="","",IF(COUNTIFS(Calendrier!$F$6:$F$205,Paramètres!$A$16,Calendrier!$B$6:$B$205,P11)&gt;0,LEFT(Paramètres!$A$16,3)&amp;" ","")))))</f>
        <v/>
      </c>
      <c r="J11" s="44" t="n">
        <f aca="false">$J$3-WEEKDAY($J$3,2)+1+35</f>
        <v>46300</v>
      </c>
      <c r="K11" s="44" t="n">
        <f aca="false">$J$3-WEEKDAY($J$3,2)+1+36</f>
        <v>46301</v>
      </c>
      <c r="L11" s="44" t="n">
        <f aca="false">$J$3-WEEKDAY($J$3,2)+1+37</f>
        <v>46302</v>
      </c>
      <c r="M11" s="44" t="n">
        <f aca="false">$J$3-WEEKDAY($J$3,2)+1+38</f>
        <v>46303</v>
      </c>
      <c r="N11" s="44" t="n">
        <f aca="false">$J$3-WEEKDAY($J$3,2)+1+39</f>
        <v>46304</v>
      </c>
      <c r="O11" s="44" t="n">
        <f aca="false">$J$3-WEEKDAY($J$3,2)+1+40</f>
        <v>46305</v>
      </c>
      <c r="P11" s="44" t="n">
        <f aca="false">$J$3-WEEKDAY($J$3,2)+1+41</f>
        <v>46306</v>
      </c>
    </row>
    <row r="13" customFormat="false" ht="15" hidden="false" customHeight="false" outlineLevel="0" collapsed="false">
      <c r="A13" s="24" t="s">
        <v>117</v>
      </c>
    </row>
    <row r="14" customFormat="false" ht="15" hidden="false" customHeight="false" outlineLevel="0" collapsed="false">
      <c r="A14" s="24" t="s">
        <v>118</v>
      </c>
    </row>
  </sheetData>
  <mergeCells count="2">
    <mergeCell ref="A3:B3"/>
    <mergeCell ref="C3:D3"/>
  </mergeCells>
  <conditionalFormatting sqref="A6:G11">
    <cfRule type="expression" priority="2" aboveAverage="0" equalAverage="0" bottom="0" percent="0" rank="0" text="" dxfId="17">
      <formula>J6=TODAY()</formula>
    </cfRule>
    <cfRule type="expression" priority="3" aboveAverage="0" equalAverage="0" bottom="0" percent="0" rank="0" text="" dxfId="18">
      <formula>ISNUMBER(FIND(CHAR(10),A6))</formula>
    </cfRule>
    <cfRule type="expression" priority="4" aboveAverage="0" equalAverage="0" bottom="0" percent="0" rank="0" text="" dxfId="19">
      <formula>A6=""</formula>
    </cfRule>
  </conditionalFormatting>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6B"/>
    <pageSetUpPr fitToPage="true"/>
  </sheetPr>
  <dimension ref="A1:G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16"/>
    <col collapsed="false" customWidth="true" hidden="false" outlineLevel="0" max="5" min="5" style="0" width="18"/>
    <col collapsed="false" customWidth="true" hidden="false" outlineLevel="0" max="6" min="6" style="0" width="20"/>
    <col collapsed="false" customWidth="true" hidden="false" outlineLevel="0" max="7" min="7" style="0" width="18"/>
  </cols>
  <sheetData>
    <row r="1" customFormat="false" ht="25.5" hidden="false" customHeight="true" outlineLevel="0" collapsed="false">
      <c r="A1" s="9" t="s">
        <v>119</v>
      </c>
    </row>
    <row r="2" customFormat="false" ht="15" hidden="false" customHeight="false" outlineLevel="0" collapsed="false">
      <c r="A2" s="10" t="s">
        <v>120</v>
      </c>
    </row>
    <row r="3" customFormat="false" ht="15" hidden="false" customHeight="false" outlineLevel="0" collapsed="false">
      <c r="A3" s="47" t="s">
        <v>121</v>
      </c>
      <c r="B3" s="48" t="n">
        <f aca="false">'Vue mensuelle'!J3</f>
        <v>46266</v>
      </c>
      <c r="C3" s="24" t="s">
        <v>122</v>
      </c>
    </row>
    <row r="5" customFormat="false" ht="15" hidden="false" customHeight="false" outlineLevel="0" collapsed="false">
      <c r="A5" s="3" t="s">
        <v>123</v>
      </c>
      <c r="B5" s="11"/>
      <c r="C5" s="11"/>
      <c r="D5" s="11"/>
      <c r="E5" s="11"/>
      <c r="F5" s="11"/>
      <c r="G5" s="11"/>
    </row>
    <row r="6" customFormat="false" ht="15" hidden="false" customHeight="false" outlineLevel="0" collapsed="false">
      <c r="A6" s="24" t="s">
        <v>124</v>
      </c>
    </row>
    <row r="7" customFormat="false" ht="30" hidden="false" customHeight="true" outlineLevel="0" collapsed="false">
      <c r="A7" s="30" t="s">
        <v>96</v>
      </c>
      <c r="B7" s="30" t="s">
        <v>125</v>
      </c>
      <c r="C7" s="30" t="s">
        <v>126</v>
      </c>
    </row>
    <row r="8" customFormat="false" ht="15" hidden="false" customHeight="false" outlineLevel="0" collapsed="false">
      <c r="A8" s="49" t="str">
        <f aca="false">IF(Paramètres!F5="","",Paramètres!F5)</f>
        <v>Idée</v>
      </c>
      <c r="B8" s="50" t="n">
        <f aca="false">IF(A8="","",COUNTIFS(Calendrier!$Q$6:$Q$205,A8,Calendrier!$B$6:$B$205,"&gt;="&amp;$B$3,Calendrier!$B$6:$B$205,"&lt;"&amp;EDATE($B$3,1)))</f>
        <v>0</v>
      </c>
      <c r="C8" s="51" t="str">
        <f aca="false">IF(OR(A8="",$B$20=0),"",B8/$B$20)</f>
        <v/>
      </c>
    </row>
    <row r="9" customFormat="false" ht="15" hidden="false" customHeight="false" outlineLevel="0" collapsed="false">
      <c r="A9" s="49" t="str">
        <f aca="false">IF(Paramètres!F6="","",Paramètres!F6)</f>
        <v>À rédiger</v>
      </c>
      <c r="B9" s="50" t="n">
        <f aca="false">IF(A9="","",COUNTIFS(Calendrier!$Q$6:$Q$205,A9,Calendrier!$B$6:$B$205,"&gt;="&amp;$B$3,Calendrier!$B$6:$B$205,"&lt;"&amp;EDATE($B$3,1)))</f>
        <v>0</v>
      </c>
      <c r="C9" s="51" t="str">
        <f aca="false">IF(OR(A9="",$B$20=0),"",B9/$B$20)</f>
        <v/>
      </c>
    </row>
    <row r="10" customFormat="false" ht="15" hidden="false" customHeight="false" outlineLevel="0" collapsed="false">
      <c r="A10" s="49" t="str">
        <f aca="false">IF(Paramètres!F7="","",Paramètres!F7)</f>
        <v>En création</v>
      </c>
      <c r="B10" s="50" t="n">
        <f aca="false">IF(A10="","",COUNTIFS(Calendrier!$Q$6:$Q$205,A10,Calendrier!$B$6:$B$205,"&gt;="&amp;$B$3,Calendrier!$B$6:$B$205,"&lt;"&amp;EDATE($B$3,1)))</f>
        <v>0</v>
      </c>
      <c r="C10" s="51" t="str">
        <f aca="false">IF(OR(A10="",$B$20=0),"",B10/$B$20)</f>
        <v/>
      </c>
    </row>
    <row r="11" customFormat="false" ht="15" hidden="false" customHeight="false" outlineLevel="0" collapsed="false">
      <c r="A11" s="49" t="str">
        <f aca="false">IF(Paramètres!F8="","",Paramètres!F8)</f>
        <v>En validation</v>
      </c>
      <c r="B11" s="50" t="n">
        <f aca="false">IF(A11="","",COUNTIFS(Calendrier!$Q$6:$Q$205,A11,Calendrier!$B$6:$B$205,"&gt;="&amp;$B$3,Calendrier!$B$6:$B$205,"&lt;"&amp;EDATE($B$3,1)))</f>
        <v>0</v>
      </c>
      <c r="C11" s="51" t="str">
        <f aca="false">IF(OR(A11="",$B$20=0),"",B11/$B$20)</f>
        <v/>
      </c>
    </row>
    <row r="12" customFormat="false" ht="15" hidden="false" customHeight="false" outlineLevel="0" collapsed="false">
      <c r="A12" s="49" t="str">
        <f aca="false">IF(Paramètres!F9="","",Paramètres!F9)</f>
        <v>Prêt</v>
      </c>
      <c r="B12" s="50" t="n">
        <f aca="false">IF(A12="","",COUNTIFS(Calendrier!$Q$6:$Q$205,A12,Calendrier!$B$6:$B$205,"&gt;="&amp;$B$3,Calendrier!$B$6:$B$205,"&lt;"&amp;EDATE($B$3,1)))</f>
        <v>0</v>
      </c>
      <c r="C12" s="51" t="str">
        <f aca="false">IF(OR(A12="",$B$20=0),"",B12/$B$20)</f>
        <v/>
      </c>
    </row>
    <row r="13" customFormat="false" ht="15" hidden="false" customHeight="false" outlineLevel="0" collapsed="false">
      <c r="A13" s="49" t="str">
        <f aca="false">IF(Paramètres!F10="","",Paramètres!F10)</f>
        <v>Planifié</v>
      </c>
      <c r="B13" s="50" t="n">
        <f aca="false">IF(A13="","",COUNTIFS(Calendrier!$Q$6:$Q$205,A13,Calendrier!$B$6:$B$205,"&gt;="&amp;$B$3,Calendrier!$B$6:$B$205,"&lt;"&amp;EDATE($B$3,1)))</f>
        <v>0</v>
      </c>
      <c r="C13" s="51" t="str">
        <f aca="false">IF(OR(A13="",$B$20=0),"",B13/$B$20)</f>
        <v/>
      </c>
    </row>
    <row r="14" customFormat="false" ht="15" hidden="false" customHeight="false" outlineLevel="0" collapsed="false">
      <c r="A14" s="49" t="str">
        <f aca="false">IF(Paramètres!F11="","",Paramètres!F11)</f>
        <v>Publié</v>
      </c>
      <c r="B14" s="50" t="n">
        <f aca="false">IF(A14="","",COUNTIFS(Calendrier!$Q$6:$Q$205,A14,Calendrier!$B$6:$B$205,"&gt;="&amp;$B$3,Calendrier!$B$6:$B$205,"&lt;"&amp;EDATE($B$3,1)))</f>
        <v>0</v>
      </c>
      <c r="C14" s="51" t="str">
        <f aca="false">IF(OR(A14="",$B$20=0),"",B14/$B$20)</f>
        <v/>
      </c>
    </row>
    <row r="15" customFormat="false" ht="15" hidden="false" customHeight="false" outlineLevel="0" collapsed="false">
      <c r="A15" s="49" t="str">
        <f aca="false">IF(Paramètres!F12="","",Paramètres!F12)</f>
        <v>Reporté</v>
      </c>
      <c r="B15" s="50" t="n">
        <f aca="false">IF(A15="","",COUNTIFS(Calendrier!$Q$6:$Q$205,A15,Calendrier!$B$6:$B$205,"&gt;="&amp;$B$3,Calendrier!$B$6:$B$205,"&lt;"&amp;EDATE($B$3,1)))</f>
        <v>0</v>
      </c>
      <c r="C15" s="51" t="str">
        <f aca="false">IF(OR(A15="",$B$20=0),"",B15/$B$20)</f>
        <v/>
      </c>
    </row>
    <row r="16" customFormat="false" ht="15" hidden="false" customHeight="false" outlineLevel="0" collapsed="false">
      <c r="A16" s="49" t="str">
        <f aca="false">IF(Paramètres!F13="","",Paramètres!F13)</f>
        <v>Annulé</v>
      </c>
      <c r="B16" s="50" t="n">
        <f aca="false">IF(A16="","",COUNTIFS(Calendrier!$Q$6:$Q$205,A16,Calendrier!$B$6:$B$205,"&gt;="&amp;$B$3,Calendrier!$B$6:$B$205,"&lt;"&amp;EDATE($B$3,1)))</f>
        <v>0</v>
      </c>
      <c r="C16" s="51" t="str">
        <f aca="false">IF(OR(A16="",$B$20=0),"",B16/$B$20)</f>
        <v/>
      </c>
    </row>
    <row r="17" customFormat="false" ht="15" hidden="false" customHeight="false" outlineLevel="0" collapsed="false">
      <c r="A17" s="49" t="str">
        <f aca="false">IF(Paramètres!F14="","",Paramètres!F14)</f>
        <v/>
      </c>
      <c r="B17" s="50" t="str">
        <f aca="false">IF(A17="","",COUNTIFS(Calendrier!$Q$6:$Q$205,A17,Calendrier!$B$6:$B$205,"&gt;="&amp;$B$3,Calendrier!$B$6:$B$205,"&lt;"&amp;EDATE($B$3,1)))</f>
        <v/>
      </c>
      <c r="C17" s="51" t="str">
        <f aca="false">IF(OR(A17="",$B$20=0),"",B17/$B$20)</f>
        <v/>
      </c>
    </row>
    <row r="18" customFormat="false" ht="15" hidden="false" customHeight="false" outlineLevel="0" collapsed="false">
      <c r="A18" s="49" t="str">
        <f aca="false">IF(Paramètres!F15="","",Paramètres!F15)</f>
        <v/>
      </c>
      <c r="B18" s="50" t="str">
        <f aca="false">IF(A18="","",COUNTIFS(Calendrier!$Q$6:$Q$205,A18,Calendrier!$B$6:$B$205,"&gt;="&amp;$B$3,Calendrier!$B$6:$B$205,"&lt;"&amp;EDATE($B$3,1)))</f>
        <v/>
      </c>
      <c r="C18" s="51" t="str">
        <f aca="false">IF(OR(A18="",$B$20=0),"",B18/$B$20)</f>
        <v/>
      </c>
    </row>
    <row r="19" customFormat="false" ht="15" hidden="false" customHeight="false" outlineLevel="0" collapsed="false">
      <c r="A19" s="49" t="str">
        <f aca="false">IF(Paramètres!F16="","",Paramètres!F16)</f>
        <v/>
      </c>
      <c r="B19" s="50" t="str">
        <f aca="false">IF(A19="","",COUNTIFS(Calendrier!$Q$6:$Q$205,A19,Calendrier!$B$6:$B$205,"&gt;="&amp;$B$3,Calendrier!$B$6:$B$205,"&lt;"&amp;EDATE($B$3,1)))</f>
        <v/>
      </c>
      <c r="C19" s="51" t="str">
        <f aca="false">IF(OR(A19="",$B$20=0),"",B19/$B$20)</f>
        <v/>
      </c>
    </row>
    <row r="20" customFormat="false" ht="15" hidden="false" customHeight="false" outlineLevel="0" collapsed="false">
      <c r="A20" s="20" t="s">
        <v>127</v>
      </c>
      <c r="B20" s="52" t="n">
        <f aca="false">SUM(B8:B19)</f>
        <v>0</v>
      </c>
      <c r="C20" s="53"/>
    </row>
    <row r="22" customFormat="false" ht="15" hidden="false" customHeight="false" outlineLevel="0" collapsed="false">
      <c r="A22" s="3" t="s">
        <v>128</v>
      </c>
      <c r="B22" s="11"/>
      <c r="C22" s="11"/>
      <c r="D22" s="11"/>
      <c r="E22" s="11"/>
      <c r="F22" s="11"/>
      <c r="G22" s="11"/>
    </row>
    <row r="23" customFormat="false" ht="15" hidden="false" customHeight="false" outlineLevel="0" collapsed="false">
      <c r="A23" s="24" t="s">
        <v>129</v>
      </c>
    </row>
    <row r="24" customFormat="false" ht="30" hidden="false" customHeight="true" outlineLevel="0" collapsed="false">
      <c r="A24" s="30" t="s">
        <v>55</v>
      </c>
      <c r="B24" s="30" t="s">
        <v>130</v>
      </c>
      <c r="C24" s="30" t="s">
        <v>131</v>
      </c>
      <c r="D24" s="30" t="s">
        <v>132</v>
      </c>
      <c r="E24" s="30" t="s">
        <v>133</v>
      </c>
    </row>
    <row r="25" customFormat="false" ht="15" hidden="false" customHeight="false" outlineLevel="0" collapsed="false">
      <c r="A25" s="49" t="str">
        <f aca="false">IF(Paramètres!A5="","",Paramètres!A5)</f>
        <v>Facebook</v>
      </c>
      <c r="B25" s="50" t="n">
        <f aca="false">IF(A25="","",COUNTIFS(Calendrier!$F$6:$F$205,A25,Calendrier!$Q$6:$Q$205,"&lt;&gt;Annulé",Calendrier!$B$6:$B$205,"&gt;="&amp;$B$3,Calendrier!$B$6:$B$205,"&lt;"&amp;EDATE($B$3,1)))</f>
        <v>0</v>
      </c>
      <c r="C25" s="54" t="str">
        <f aca="false">IF(A25="","",IF('Cadre stratégique'!C14="","",'Cadre stratégique'!C14*DAY(EOMONTH($B$3,0))/7))</f>
        <v/>
      </c>
      <c r="D25" s="55" t="str">
        <f aca="false">IF(OR(A25="",C25=""),"",B25-C25)</f>
        <v/>
      </c>
      <c r="E25" s="50" t="n">
        <f aca="false">IF(A25="","",COUNTIFS(Calendrier!$F$6:$F$205,A25,Calendrier!$Q$6:$Q$205,"Publié",Calendrier!$B$6:$B$205,"&gt;="&amp;$B$3,Calendrier!$B$6:$B$205,"&lt;"&amp;EDATE($B$3,1)))</f>
        <v>0</v>
      </c>
    </row>
    <row r="26" customFormat="false" ht="15" hidden="false" customHeight="false" outlineLevel="0" collapsed="false">
      <c r="A26" s="49" t="str">
        <f aca="false">IF(Paramètres!A6="","",Paramètres!A6)</f>
        <v>Instagram</v>
      </c>
      <c r="B26" s="50" t="n">
        <f aca="false">IF(A26="","",COUNTIFS(Calendrier!$F$6:$F$205,A26,Calendrier!$Q$6:$Q$205,"&lt;&gt;Annulé",Calendrier!$B$6:$B$205,"&gt;="&amp;$B$3,Calendrier!$B$6:$B$205,"&lt;"&amp;EDATE($B$3,1)))</f>
        <v>0</v>
      </c>
      <c r="C26" s="54" t="str">
        <f aca="false">IF(A26="","",IF('Cadre stratégique'!C15="","",'Cadre stratégique'!C15*DAY(EOMONTH($B$3,0))/7))</f>
        <v/>
      </c>
      <c r="D26" s="55" t="str">
        <f aca="false">IF(OR(A26="",C26=""),"",B26-C26)</f>
        <v/>
      </c>
      <c r="E26" s="50" t="n">
        <f aca="false">IF(A26="","",COUNTIFS(Calendrier!$F$6:$F$205,A26,Calendrier!$Q$6:$Q$205,"Publié",Calendrier!$B$6:$B$205,"&gt;="&amp;$B$3,Calendrier!$B$6:$B$205,"&lt;"&amp;EDATE($B$3,1)))</f>
        <v>0</v>
      </c>
    </row>
    <row r="27" customFormat="false" ht="15" hidden="false" customHeight="false" outlineLevel="0" collapsed="false">
      <c r="A27" s="49" t="str">
        <f aca="false">IF(Paramètres!A7="","",Paramètres!A7)</f>
        <v>LinkedIn</v>
      </c>
      <c r="B27" s="50" t="n">
        <f aca="false">IF(A27="","",COUNTIFS(Calendrier!$F$6:$F$205,A27,Calendrier!$Q$6:$Q$205,"&lt;&gt;Annulé",Calendrier!$B$6:$B$205,"&gt;="&amp;$B$3,Calendrier!$B$6:$B$205,"&lt;"&amp;EDATE($B$3,1)))</f>
        <v>0</v>
      </c>
      <c r="C27" s="54" t="str">
        <f aca="false">IF(A27="","",IF('Cadre stratégique'!C16="","",'Cadre stratégique'!C16*DAY(EOMONTH($B$3,0))/7))</f>
        <v/>
      </c>
      <c r="D27" s="55" t="str">
        <f aca="false">IF(OR(A27="",C27=""),"",B27-C27)</f>
        <v/>
      </c>
      <c r="E27" s="50" t="n">
        <f aca="false">IF(A27="","",COUNTIFS(Calendrier!$F$6:$F$205,A27,Calendrier!$Q$6:$Q$205,"Publié",Calendrier!$B$6:$B$205,"&gt;="&amp;$B$3,Calendrier!$B$6:$B$205,"&lt;"&amp;EDATE($B$3,1)))</f>
        <v>0</v>
      </c>
    </row>
    <row r="28" customFormat="false" ht="15" hidden="false" customHeight="false" outlineLevel="0" collapsed="false">
      <c r="A28" s="49" t="str">
        <f aca="false">IF(Paramètres!A8="","",Paramètres!A8)</f>
        <v>TikTok</v>
      </c>
      <c r="B28" s="50" t="n">
        <f aca="false">IF(A28="","",COUNTIFS(Calendrier!$F$6:$F$205,A28,Calendrier!$Q$6:$Q$205,"&lt;&gt;Annulé",Calendrier!$B$6:$B$205,"&gt;="&amp;$B$3,Calendrier!$B$6:$B$205,"&lt;"&amp;EDATE($B$3,1)))</f>
        <v>0</v>
      </c>
      <c r="C28" s="54" t="str">
        <f aca="false">IF(A28="","",IF('Cadre stratégique'!C17="","",'Cadre stratégique'!C17*DAY(EOMONTH($B$3,0))/7))</f>
        <v/>
      </c>
      <c r="D28" s="55" t="str">
        <f aca="false">IF(OR(A28="",C28=""),"",B28-C28)</f>
        <v/>
      </c>
      <c r="E28" s="50" t="n">
        <f aca="false">IF(A28="","",COUNTIFS(Calendrier!$F$6:$F$205,A28,Calendrier!$Q$6:$Q$205,"Publié",Calendrier!$B$6:$B$205,"&gt;="&amp;$B$3,Calendrier!$B$6:$B$205,"&lt;"&amp;EDATE($B$3,1)))</f>
        <v>0</v>
      </c>
    </row>
    <row r="29" customFormat="false" ht="15" hidden="false" customHeight="false" outlineLevel="0" collapsed="false">
      <c r="A29" s="49" t="str">
        <f aca="false">IF(Paramètres!A9="","",Paramètres!A9)</f>
        <v>YouTube</v>
      </c>
      <c r="B29" s="50" t="n">
        <f aca="false">IF(A29="","",COUNTIFS(Calendrier!$F$6:$F$205,A29,Calendrier!$Q$6:$Q$205,"&lt;&gt;Annulé",Calendrier!$B$6:$B$205,"&gt;="&amp;$B$3,Calendrier!$B$6:$B$205,"&lt;"&amp;EDATE($B$3,1)))</f>
        <v>0</v>
      </c>
      <c r="C29" s="54" t="str">
        <f aca="false">IF(A29="","",IF('Cadre stratégique'!C18="","",'Cadre stratégique'!C18*DAY(EOMONTH($B$3,0))/7))</f>
        <v/>
      </c>
      <c r="D29" s="55" t="str">
        <f aca="false">IF(OR(A29="",C29=""),"",B29-C29)</f>
        <v/>
      </c>
      <c r="E29" s="50" t="n">
        <f aca="false">IF(A29="","",COUNTIFS(Calendrier!$F$6:$F$205,A29,Calendrier!$Q$6:$Q$205,"Publié",Calendrier!$B$6:$B$205,"&gt;="&amp;$B$3,Calendrier!$B$6:$B$205,"&lt;"&amp;EDATE($B$3,1)))</f>
        <v>0</v>
      </c>
    </row>
    <row r="30" customFormat="false" ht="15" hidden="false" customHeight="false" outlineLevel="0" collapsed="false">
      <c r="A30" s="49" t="str">
        <f aca="false">IF(Paramètres!A10="","",Paramètres!A10)</f>
        <v>WhatsApp Business</v>
      </c>
      <c r="B30" s="50" t="n">
        <f aca="false">IF(A30="","",COUNTIFS(Calendrier!$F$6:$F$205,A30,Calendrier!$Q$6:$Q$205,"&lt;&gt;Annulé",Calendrier!$B$6:$B$205,"&gt;="&amp;$B$3,Calendrier!$B$6:$B$205,"&lt;"&amp;EDATE($B$3,1)))</f>
        <v>0</v>
      </c>
      <c r="C30" s="54" t="str">
        <f aca="false">IF(A30="","",IF('Cadre stratégique'!C19="","",'Cadre stratégique'!C19*DAY(EOMONTH($B$3,0))/7))</f>
        <v/>
      </c>
      <c r="D30" s="55" t="str">
        <f aca="false">IF(OR(A30="",C30=""),"",B30-C30)</f>
        <v/>
      </c>
      <c r="E30" s="50" t="n">
        <f aca="false">IF(A30="","",COUNTIFS(Calendrier!$F$6:$F$205,A30,Calendrier!$Q$6:$Q$205,"Publié",Calendrier!$B$6:$B$205,"&gt;="&amp;$B$3,Calendrier!$B$6:$B$205,"&lt;"&amp;EDATE($B$3,1)))</f>
        <v>0</v>
      </c>
    </row>
    <row r="31" customFormat="false" ht="15" hidden="false" customHeight="false" outlineLevel="0" collapsed="false">
      <c r="A31" s="49" t="str">
        <f aca="false">IF(Paramètres!A11="","",Paramètres!A11)</f>
        <v>Site web / blog</v>
      </c>
      <c r="B31" s="50" t="n">
        <f aca="false">IF(A31="","",COUNTIFS(Calendrier!$F$6:$F$205,A31,Calendrier!$Q$6:$Q$205,"&lt;&gt;Annulé",Calendrier!$B$6:$B$205,"&gt;="&amp;$B$3,Calendrier!$B$6:$B$205,"&lt;"&amp;EDATE($B$3,1)))</f>
        <v>0</v>
      </c>
      <c r="C31" s="54" t="str">
        <f aca="false">IF(A31="","",IF('Cadre stratégique'!C20="","",'Cadre stratégique'!C20*DAY(EOMONTH($B$3,0))/7))</f>
        <v/>
      </c>
      <c r="D31" s="55" t="str">
        <f aca="false">IF(OR(A31="",C31=""),"",B31-C31)</f>
        <v/>
      </c>
      <c r="E31" s="50" t="n">
        <f aca="false">IF(A31="","",COUNTIFS(Calendrier!$F$6:$F$205,A31,Calendrier!$Q$6:$Q$205,"Publié",Calendrier!$B$6:$B$205,"&gt;="&amp;$B$3,Calendrier!$B$6:$B$205,"&lt;"&amp;EDATE($B$3,1)))</f>
        <v>0</v>
      </c>
    </row>
    <row r="32" customFormat="false" ht="15" hidden="false" customHeight="false" outlineLevel="0" collapsed="false">
      <c r="A32" s="49" t="str">
        <f aca="false">IF(Paramètres!A12="","",Paramètres!A12)</f>
        <v>Newsletter</v>
      </c>
      <c r="B32" s="50" t="n">
        <f aca="false">IF(A32="","",COUNTIFS(Calendrier!$F$6:$F$205,A32,Calendrier!$Q$6:$Q$205,"&lt;&gt;Annulé",Calendrier!$B$6:$B$205,"&gt;="&amp;$B$3,Calendrier!$B$6:$B$205,"&lt;"&amp;EDATE($B$3,1)))</f>
        <v>0</v>
      </c>
      <c r="C32" s="54" t="str">
        <f aca="false">IF(A32="","",IF('Cadre stratégique'!C21="","",'Cadre stratégique'!C21*DAY(EOMONTH($B$3,0))/7))</f>
        <v/>
      </c>
      <c r="D32" s="55" t="str">
        <f aca="false">IF(OR(A32="",C32=""),"",B32-C32)</f>
        <v/>
      </c>
      <c r="E32" s="50" t="n">
        <f aca="false">IF(A32="","",COUNTIFS(Calendrier!$F$6:$F$205,A32,Calendrier!$Q$6:$Q$205,"Publié",Calendrier!$B$6:$B$205,"&gt;="&amp;$B$3,Calendrier!$B$6:$B$205,"&lt;"&amp;EDATE($B$3,1)))</f>
        <v>0</v>
      </c>
    </row>
    <row r="33" customFormat="false" ht="15" hidden="false" customHeight="false" outlineLevel="0" collapsed="false">
      <c r="A33" s="49" t="str">
        <f aca="false">IF(Paramètres!A13="","",Paramètres!A13)</f>
        <v/>
      </c>
      <c r="B33" s="50" t="str">
        <f aca="false">IF(A33="","",COUNTIFS(Calendrier!$F$6:$F$205,A33,Calendrier!$Q$6:$Q$205,"&lt;&gt;Annulé",Calendrier!$B$6:$B$205,"&gt;="&amp;$B$3,Calendrier!$B$6:$B$205,"&lt;"&amp;EDATE($B$3,1)))</f>
        <v/>
      </c>
      <c r="C33" s="54" t="str">
        <f aca="false">IF(A33="","",IF('Cadre stratégique'!C22="","",'Cadre stratégique'!C22*DAY(EOMONTH($B$3,0))/7))</f>
        <v/>
      </c>
      <c r="D33" s="55" t="str">
        <f aca="false">IF(OR(A33="",C33=""),"",B33-C33)</f>
        <v/>
      </c>
      <c r="E33" s="50" t="str">
        <f aca="false">IF(A33="","",COUNTIFS(Calendrier!$F$6:$F$205,A33,Calendrier!$Q$6:$Q$205,"Publié",Calendrier!$B$6:$B$205,"&gt;="&amp;$B$3,Calendrier!$B$6:$B$205,"&lt;"&amp;EDATE($B$3,1)))</f>
        <v/>
      </c>
    </row>
    <row r="34" customFormat="false" ht="15" hidden="false" customHeight="false" outlineLevel="0" collapsed="false">
      <c r="A34" s="49" t="str">
        <f aca="false">IF(Paramètres!A14="","",Paramètres!A14)</f>
        <v/>
      </c>
      <c r="B34" s="50" t="str">
        <f aca="false">IF(A34="","",COUNTIFS(Calendrier!$F$6:$F$205,A34,Calendrier!$Q$6:$Q$205,"&lt;&gt;Annulé",Calendrier!$B$6:$B$205,"&gt;="&amp;$B$3,Calendrier!$B$6:$B$205,"&lt;"&amp;EDATE($B$3,1)))</f>
        <v/>
      </c>
      <c r="C34" s="54" t="str">
        <f aca="false">IF(A34="","",IF('Cadre stratégique'!C23="","",'Cadre stratégique'!C23*DAY(EOMONTH($B$3,0))/7))</f>
        <v/>
      </c>
      <c r="D34" s="55" t="str">
        <f aca="false">IF(OR(A34="",C34=""),"",B34-C34)</f>
        <v/>
      </c>
      <c r="E34" s="50" t="str">
        <f aca="false">IF(A34="","",COUNTIFS(Calendrier!$F$6:$F$205,A34,Calendrier!$Q$6:$Q$205,"Publié",Calendrier!$B$6:$B$205,"&gt;="&amp;$B$3,Calendrier!$B$6:$B$205,"&lt;"&amp;EDATE($B$3,1)))</f>
        <v/>
      </c>
    </row>
    <row r="35" customFormat="false" ht="15" hidden="false" customHeight="false" outlineLevel="0" collapsed="false">
      <c r="A35" s="49" t="str">
        <f aca="false">IF(Paramètres!A15="","",Paramètres!A15)</f>
        <v/>
      </c>
      <c r="B35" s="50" t="str">
        <f aca="false">IF(A35="","",COUNTIFS(Calendrier!$F$6:$F$205,A35,Calendrier!$Q$6:$Q$205,"&lt;&gt;Annulé",Calendrier!$B$6:$B$205,"&gt;="&amp;$B$3,Calendrier!$B$6:$B$205,"&lt;"&amp;EDATE($B$3,1)))</f>
        <v/>
      </c>
      <c r="C35" s="54" t="str">
        <f aca="false">IF(A35="","",IF('Cadre stratégique'!C24="","",'Cadre stratégique'!C24*DAY(EOMONTH($B$3,0))/7))</f>
        <v/>
      </c>
      <c r="D35" s="55" t="str">
        <f aca="false">IF(OR(A35="",C35=""),"",B35-C35)</f>
        <v/>
      </c>
      <c r="E35" s="50" t="str">
        <f aca="false">IF(A35="","",COUNTIFS(Calendrier!$F$6:$F$205,A35,Calendrier!$Q$6:$Q$205,"Publié",Calendrier!$B$6:$B$205,"&gt;="&amp;$B$3,Calendrier!$B$6:$B$205,"&lt;"&amp;EDATE($B$3,1)))</f>
        <v/>
      </c>
    </row>
    <row r="36" customFormat="false" ht="15" hidden="false" customHeight="false" outlineLevel="0" collapsed="false">
      <c r="A36" s="49" t="str">
        <f aca="false">IF(Paramètres!A16="","",Paramètres!A16)</f>
        <v/>
      </c>
      <c r="B36" s="50" t="str">
        <f aca="false">IF(A36="","",COUNTIFS(Calendrier!$F$6:$F$205,A36,Calendrier!$Q$6:$Q$205,"&lt;&gt;Annulé",Calendrier!$B$6:$B$205,"&gt;="&amp;$B$3,Calendrier!$B$6:$B$205,"&lt;"&amp;EDATE($B$3,1)))</f>
        <v/>
      </c>
      <c r="C36" s="54" t="str">
        <f aca="false">IF(A36="","",IF('Cadre stratégique'!C25="","",'Cadre stratégique'!C25*DAY(EOMONTH($B$3,0))/7))</f>
        <v/>
      </c>
      <c r="D36" s="55" t="str">
        <f aca="false">IF(OR(A36="",C36=""),"",B36-C36)</f>
        <v/>
      </c>
      <c r="E36" s="50" t="str">
        <f aca="false">IF(A36="","",COUNTIFS(Calendrier!$F$6:$F$205,A36,Calendrier!$Q$6:$Q$205,"Publié",Calendrier!$B$6:$B$205,"&gt;="&amp;$B$3,Calendrier!$B$6:$B$205,"&lt;"&amp;EDATE($B$3,1)))</f>
        <v/>
      </c>
    </row>
    <row r="37" customFormat="false" ht="15" hidden="false" customHeight="false" outlineLevel="0" collapsed="false">
      <c r="A37" s="20" t="s">
        <v>66</v>
      </c>
      <c r="B37" s="52" t="n">
        <f aca="false">SUM(B25:B36)</f>
        <v>0</v>
      </c>
      <c r="C37" s="56" t="str">
        <f aca="false">IF(COUNT(C25:C36)=0,"",SUM(C25:C36))</f>
        <v/>
      </c>
      <c r="D37" s="57" t="str">
        <f aca="false">IF(C37="","",B37-C37)</f>
        <v/>
      </c>
      <c r="E37" s="52" t="n">
        <f aca="false">SUM(E25:E36)</f>
        <v>0</v>
      </c>
    </row>
    <row r="39" customFormat="false" ht="15" hidden="false" customHeight="false" outlineLevel="0" collapsed="false">
      <c r="A39" s="3" t="s">
        <v>134</v>
      </c>
      <c r="B39" s="11"/>
      <c r="C39" s="11"/>
      <c r="D39" s="11"/>
      <c r="E39" s="11"/>
      <c r="F39" s="11"/>
      <c r="G39" s="11"/>
    </row>
    <row r="40" customFormat="false" ht="15" hidden="false" customHeight="false" outlineLevel="0" collapsed="false">
      <c r="A40" s="24" t="s">
        <v>135</v>
      </c>
    </row>
    <row r="41" customFormat="false" ht="30" hidden="false" customHeight="true" outlineLevel="0" collapsed="false">
      <c r="A41" s="30" t="s">
        <v>61</v>
      </c>
      <c r="B41" s="30" t="s">
        <v>136</v>
      </c>
      <c r="C41" s="30" t="s">
        <v>137</v>
      </c>
      <c r="D41" s="30" t="s">
        <v>63</v>
      </c>
      <c r="E41" s="30" t="s">
        <v>138</v>
      </c>
    </row>
    <row r="42" customFormat="false" ht="15" hidden="false" customHeight="false" outlineLevel="0" collapsed="false">
      <c r="A42" s="49" t="str">
        <f aca="false">IF(Paramètres!C5="","",Paramètres!C5)</f>
        <v>Éducation</v>
      </c>
      <c r="B42" s="50" t="n">
        <f aca="false">IF(A42="","",COUNTIFS(Calendrier!$I$6:$I$205,A42,Calendrier!$Q$6:$Q$205,"&lt;&gt;Annulé",Calendrier!$B$6:$B$205,"&gt;="&amp;$B$3,Calendrier!$B$6:$B$205,"&lt;"&amp;EDATE($B$3,1)))</f>
        <v>0</v>
      </c>
      <c r="C42" s="51" t="str">
        <f aca="false">IF(OR(A42="",$B$37=0),"",B42/$B$37)</f>
        <v/>
      </c>
      <c r="D42" s="51" t="str">
        <f aca="false">IF(A42="","",IF('Cadre stratégique'!C29="","",'Cadre stratégique'!C29))</f>
        <v/>
      </c>
      <c r="E42" s="58" t="str">
        <f aca="false">IF(OR(C42="",D42=""),"",C42-D42)</f>
        <v/>
      </c>
    </row>
    <row r="43" customFormat="false" ht="15" hidden="false" customHeight="false" outlineLevel="0" collapsed="false">
      <c r="A43" s="49" t="str">
        <f aca="false">IF(Paramètres!C6="","",Paramètres!C6)</f>
        <v>Preuve</v>
      </c>
      <c r="B43" s="50" t="n">
        <f aca="false">IF(A43="","",COUNTIFS(Calendrier!$I$6:$I$205,A43,Calendrier!$Q$6:$Q$205,"&lt;&gt;Annulé",Calendrier!$B$6:$B$205,"&gt;="&amp;$B$3,Calendrier!$B$6:$B$205,"&lt;"&amp;EDATE($B$3,1)))</f>
        <v>0</v>
      </c>
      <c r="C43" s="51" t="str">
        <f aca="false">IF(OR(A43="",$B$37=0),"",B43/$B$37)</f>
        <v/>
      </c>
      <c r="D43" s="51" t="str">
        <f aca="false">IF(A43="","",IF('Cadre stratégique'!C30="","",'Cadre stratégique'!C30))</f>
        <v/>
      </c>
      <c r="E43" s="58" t="str">
        <f aca="false">IF(OR(C43="",D43=""),"",C43-D43)</f>
        <v/>
      </c>
    </row>
    <row r="44" customFormat="false" ht="15" hidden="false" customHeight="false" outlineLevel="0" collapsed="false">
      <c r="A44" s="49" t="str">
        <f aca="false">IF(Paramètres!C7="","",Paramètres!C7)</f>
        <v>Offre</v>
      </c>
      <c r="B44" s="50" t="n">
        <f aca="false">IF(A44="","",COUNTIFS(Calendrier!$I$6:$I$205,A44,Calendrier!$Q$6:$Q$205,"&lt;&gt;Annulé",Calendrier!$B$6:$B$205,"&gt;="&amp;$B$3,Calendrier!$B$6:$B$205,"&lt;"&amp;EDATE($B$3,1)))</f>
        <v>0</v>
      </c>
      <c r="C44" s="51" t="str">
        <f aca="false">IF(OR(A44="",$B$37=0),"",B44/$B$37)</f>
        <v/>
      </c>
      <c r="D44" s="51" t="str">
        <f aca="false">IF(A44="","",IF('Cadre stratégique'!C31="","",'Cadre stratégique'!C31))</f>
        <v/>
      </c>
      <c r="E44" s="58" t="str">
        <f aca="false">IF(OR(C44="",D44=""),"",C44-D44)</f>
        <v/>
      </c>
    </row>
    <row r="45" customFormat="false" ht="15" hidden="false" customHeight="false" outlineLevel="0" collapsed="false">
      <c r="A45" s="49" t="str">
        <f aca="false">IF(Paramètres!C8="","",Paramètres!C8)</f>
        <v>Relation</v>
      </c>
      <c r="B45" s="50" t="n">
        <f aca="false">IF(A45="","",COUNTIFS(Calendrier!$I$6:$I$205,A45,Calendrier!$Q$6:$Q$205,"&lt;&gt;Annulé",Calendrier!$B$6:$B$205,"&gt;="&amp;$B$3,Calendrier!$B$6:$B$205,"&lt;"&amp;EDATE($B$3,1)))</f>
        <v>0</v>
      </c>
      <c r="C45" s="51" t="str">
        <f aca="false">IF(OR(A45="",$B$37=0),"",B45/$B$37)</f>
        <v/>
      </c>
      <c r="D45" s="51" t="str">
        <f aca="false">IF(A45="","",IF('Cadre stratégique'!C32="","",'Cadre stratégique'!C32))</f>
        <v/>
      </c>
      <c r="E45" s="58" t="str">
        <f aca="false">IF(OR(C45="",D45=""),"",C45-D45)</f>
        <v/>
      </c>
    </row>
    <row r="46" customFormat="false" ht="15" hidden="false" customHeight="false" outlineLevel="0" collapsed="false">
      <c r="A46" s="49" t="str">
        <f aca="false">IF(Paramètres!C9="","",Paramètres!C9)</f>
        <v/>
      </c>
      <c r="B46" s="50" t="str">
        <f aca="false">IF(A46="","",COUNTIFS(Calendrier!$I$6:$I$205,A46,Calendrier!$Q$6:$Q$205,"&lt;&gt;Annulé",Calendrier!$B$6:$B$205,"&gt;="&amp;$B$3,Calendrier!$B$6:$B$205,"&lt;"&amp;EDATE($B$3,1)))</f>
        <v/>
      </c>
      <c r="C46" s="51" t="str">
        <f aca="false">IF(OR(A46="",$B$37=0),"",B46/$B$37)</f>
        <v/>
      </c>
      <c r="D46" s="51" t="str">
        <f aca="false">IF(A46="","",IF('Cadre stratégique'!C33="","",'Cadre stratégique'!C33))</f>
        <v/>
      </c>
      <c r="E46" s="58" t="str">
        <f aca="false">IF(OR(C46="",D46=""),"",C46-D46)</f>
        <v/>
      </c>
    </row>
    <row r="47" customFormat="false" ht="15" hidden="false" customHeight="false" outlineLevel="0" collapsed="false">
      <c r="A47" s="49" t="str">
        <f aca="false">IF(Paramètres!C10="","",Paramètres!C10)</f>
        <v/>
      </c>
      <c r="B47" s="50" t="str">
        <f aca="false">IF(A47="","",COUNTIFS(Calendrier!$I$6:$I$205,A47,Calendrier!$Q$6:$Q$205,"&lt;&gt;Annulé",Calendrier!$B$6:$B$205,"&gt;="&amp;$B$3,Calendrier!$B$6:$B$205,"&lt;"&amp;EDATE($B$3,1)))</f>
        <v/>
      </c>
      <c r="C47" s="51" t="str">
        <f aca="false">IF(OR(A47="",$B$37=0),"",B47/$B$37)</f>
        <v/>
      </c>
      <c r="D47" s="51" t="str">
        <f aca="false">IF(A47="","",IF('Cadre stratégique'!C34="","",'Cadre stratégique'!C34))</f>
        <v/>
      </c>
      <c r="E47" s="58" t="str">
        <f aca="false">IF(OR(C47="",D47=""),"",C47-D47)</f>
        <v/>
      </c>
    </row>
    <row r="48" customFormat="false" ht="15" hidden="false" customHeight="false" outlineLevel="0" collapsed="false">
      <c r="A48" s="49" t="str">
        <f aca="false">IF(Paramètres!C11="","",Paramètres!C11)</f>
        <v/>
      </c>
      <c r="B48" s="50" t="str">
        <f aca="false">IF(A48="","",COUNTIFS(Calendrier!$I$6:$I$205,A48,Calendrier!$Q$6:$Q$205,"&lt;&gt;Annulé",Calendrier!$B$6:$B$205,"&gt;="&amp;$B$3,Calendrier!$B$6:$B$205,"&lt;"&amp;EDATE($B$3,1)))</f>
        <v/>
      </c>
      <c r="C48" s="51" t="str">
        <f aca="false">IF(OR(A48="",$B$37=0),"",B48/$B$37)</f>
        <v/>
      </c>
      <c r="D48" s="51" t="str">
        <f aca="false">IF(A48="","",IF('Cadre stratégique'!C35="","",'Cadre stratégique'!C35))</f>
        <v/>
      </c>
      <c r="E48" s="58" t="str">
        <f aca="false">IF(OR(C48="",D48=""),"",C48-D48)</f>
        <v/>
      </c>
    </row>
    <row r="49" customFormat="false" ht="15" hidden="false" customHeight="false" outlineLevel="0" collapsed="false">
      <c r="A49" s="49" t="str">
        <f aca="false">IF(Paramètres!C12="","",Paramètres!C12)</f>
        <v/>
      </c>
      <c r="B49" s="50" t="str">
        <f aca="false">IF(A49="","",COUNTIFS(Calendrier!$I$6:$I$205,A49,Calendrier!$Q$6:$Q$205,"&lt;&gt;Annulé",Calendrier!$B$6:$B$205,"&gt;="&amp;$B$3,Calendrier!$B$6:$B$205,"&lt;"&amp;EDATE($B$3,1)))</f>
        <v/>
      </c>
      <c r="C49" s="51" t="str">
        <f aca="false">IF(OR(A49="",$B$37=0),"",B49/$B$37)</f>
        <v/>
      </c>
      <c r="D49" s="51" t="str">
        <f aca="false">IF(A49="","",IF('Cadre stratégique'!C36="","",'Cadre stratégique'!C36))</f>
        <v/>
      </c>
      <c r="E49" s="58" t="str">
        <f aca="false">IF(OR(C49="",D49=""),"",C49-D49)</f>
        <v/>
      </c>
    </row>
    <row r="50" customFormat="false" ht="15" hidden="false" customHeight="false" outlineLevel="0" collapsed="false">
      <c r="A50" s="49" t="str">
        <f aca="false">IF(Paramètres!C13="","",Paramètres!C13)</f>
        <v/>
      </c>
      <c r="B50" s="50" t="str">
        <f aca="false">IF(A50="","",COUNTIFS(Calendrier!$I$6:$I$205,A50,Calendrier!$Q$6:$Q$205,"&lt;&gt;Annulé",Calendrier!$B$6:$B$205,"&gt;="&amp;$B$3,Calendrier!$B$6:$B$205,"&lt;"&amp;EDATE($B$3,1)))</f>
        <v/>
      </c>
      <c r="C50" s="51" t="str">
        <f aca="false">IF(OR(A50="",$B$37=0),"",B50/$B$37)</f>
        <v/>
      </c>
      <c r="D50" s="51" t="str">
        <f aca="false">IF(A50="","",IF('Cadre stratégique'!C37="","",'Cadre stratégique'!C37))</f>
        <v/>
      </c>
      <c r="E50" s="58" t="str">
        <f aca="false">IF(OR(C50="",D50=""),"",C50-D50)</f>
        <v/>
      </c>
    </row>
    <row r="51" customFormat="false" ht="15" hidden="false" customHeight="false" outlineLevel="0" collapsed="false">
      <c r="A51" s="49" t="str">
        <f aca="false">IF(Paramètres!C14="","",Paramètres!C14)</f>
        <v/>
      </c>
      <c r="B51" s="50" t="str">
        <f aca="false">IF(A51="","",COUNTIFS(Calendrier!$I$6:$I$205,A51,Calendrier!$Q$6:$Q$205,"&lt;&gt;Annulé",Calendrier!$B$6:$B$205,"&gt;="&amp;$B$3,Calendrier!$B$6:$B$205,"&lt;"&amp;EDATE($B$3,1)))</f>
        <v/>
      </c>
      <c r="C51" s="51" t="str">
        <f aca="false">IF(OR(A51="",$B$37=0),"",B51/$B$37)</f>
        <v/>
      </c>
      <c r="D51" s="51" t="str">
        <f aca="false">IF(A51="","",IF('Cadre stratégique'!C38="","",'Cadre stratégique'!C38))</f>
        <v/>
      </c>
      <c r="E51" s="58" t="str">
        <f aca="false">IF(OR(C51="",D51=""),"",C51-D51)</f>
        <v/>
      </c>
    </row>
    <row r="52" customFormat="false" ht="15" hidden="false" customHeight="false" outlineLevel="0" collapsed="false">
      <c r="A52" s="49" t="str">
        <f aca="false">IF(Paramètres!C15="","",Paramètres!C15)</f>
        <v/>
      </c>
      <c r="B52" s="50" t="str">
        <f aca="false">IF(A52="","",COUNTIFS(Calendrier!$I$6:$I$205,A52,Calendrier!$Q$6:$Q$205,"&lt;&gt;Annulé",Calendrier!$B$6:$B$205,"&gt;="&amp;$B$3,Calendrier!$B$6:$B$205,"&lt;"&amp;EDATE($B$3,1)))</f>
        <v/>
      </c>
      <c r="C52" s="51" t="str">
        <f aca="false">IF(OR(A52="",$B$37=0),"",B52/$B$37)</f>
        <v/>
      </c>
      <c r="D52" s="51" t="str">
        <f aca="false">IF(A52="","",IF('Cadre stratégique'!C39="","",'Cadre stratégique'!C39))</f>
        <v/>
      </c>
      <c r="E52" s="58" t="str">
        <f aca="false">IF(OR(C52="",D52=""),"",C52-D52)</f>
        <v/>
      </c>
    </row>
    <row r="53" customFormat="false" ht="15" hidden="false" customHeight="false" outlineLevel="0" collapsed="false">
      <c r="A53" s="49" t="str">
        <f aca="false">IF(Paramètres!C16="","",Paramètres!C16)</f>
        <v/>
      </c>
      <c r="B53" s="50" t="str">
        <f aca="false">IF(A53="","",COUNTIFS(Calendrier!$I$6:$I$205,A53,Calendrier!$Q$6:$Q$205,"&lt;&gt;Annulé",Calendrier!$B$6:$B$205,"&gt;="&amp;$B$3,Calendrier!$B$6:$B$205,"&lt;"&amp;EDATE($B$3,1)))</f>
        <v/>
      </c>
      <c r="C53" s="51" t="str">
        <f aca="false">IF(OR(A53="",$B$37=0),"",B53/$B$37)</f>
        <v/>
      </c>
      <c r="D53" s="51" t="str">
        <f aca="false">IF(A53="","",IF('Cadre stratégique'!C40="","",'Cadre stratégique'!C40))</f>
        <v/>
      </c>
      <c r="E53" s="58" t="str">
        <f aca="false">IF(OR(C53="",D53=""),"",C53-D53)</f>
        <v/>
      </c>
    </row>
    <row r="54" customFormat="false" ht="15" hidden="false" customHeight="false" outlineLevel="0" collapsed="false">
      <c r="A54" s="59" t="s">
        <v>139</v>
      </c>
      <c r="B54" s="50" t="n">
        <f aca="false">B37-SUM(B42:B53)</f>
        <v>0</v>
      </c>
      <c r="C54" s="60"/>
      <c r="D54" s="60"/>
      <c r="E54" s="60"/>
    </row>
    <row r="56" customFormat="false" ht="15" hidden="false" customHeight="false" outlineLevel="0" collapsed="false">
      <c r="A56" s="3" t="s">
        <v>140</v>
      </c>
      <c r="B56" s="11"/>
      <c r="C56" s="11"/>
      <c r="D56" s="11"/>
      <c r="E56" s="11"/>
      <c r="F56" s="11"/>
      <c r="G56" s="11"/>
    </row>
    <row r="57" customFormat="false" ht="15" hidden="false" customHeight="false" outlineLevel="0" collapsed="false">
      <c r="A57" s="24" t="s">
        <v>141</v>
      </c>
    </row>
    <row r="58" customFormat="false" ht="30" hidden="false" customHeight="true" outlineLevel="0" collapsed="false">
      <c r="A58" s="30" t="s">
        <v>68</v>
      </c>
      <c r="B58" s="30" t="s">
        <v>136</v>
      </c>
      <c r="C58" s="30" t="s">
        <v>137</v>
      </c>
      <c r="D58" s="30" t="s">
        <v>63</v>
      </c>
      <c r="E58" s="30" t="s">
        <v>138</v>
      </c>
    </row>
    <row r="59" customFormat="false" ht="15" hidden="false" customHeight="false" outlineLevel="0" collapsed="false">
      <c r="A59" s="49" t="str">
        <f aca="false">IF(Paramètres!G5="","",Paramètres!G5)</f>
        <v>Visibilité</v>
      </c>
      <c r="B59" s="50" t="n">
        <f aca="false">IF(A59="","",COUNTIFS(Calendrier!$J$6:$J$205,A59,Calendrier!$Q$6:$Q$205,"&lt;&gt;Annulé",Calendrier!$B$6:$B$205,"&gt;="&amp;$B$3,Calendrier!$B$6:$B$205,"&lt;"&amp;EDATE($B$3,1)))</f>
        <v>0</v>
      </c>
      <c r="C59" s="51" t="str">
        <f aca="false">IF(OR(A59="",$B$37=0),"",B59/$B$37)</f>
        <v/>
      </c>
      <c r="D59" s="51" t="str">
        <f aca="false">IF(A59="","",IF('Cadre stratégique'!C45="","",'Cadre stratégique'!C45))</f>
        <v/>
      </c>
      <c r="E59" s="58" t="str">
        <f aca="false">IF(OR(C59="",D59=""),"",C59-D59)</f>
        <v/>
      </c>
    </row>
    <row r="60" customFormat="false" ht="15" hidden="false" customHeight="false" outlineLevel="0" collapsed="false">
      <c r="A60" s="49" t="str">
        <f aca="false">IF(Paramètres!G6="","",Paramètres!G6)</f>
        <v>Engagement</v>
      </c>
      <c r="B60" s="50" t="n">
        <f aca="false">IF(A60="","",COUNTIFS(Calendrier!$J$6:$J$205,A60,Calendrier!$Q$6:$Q$205,"&lt;&gt;Annulé",Calendrier!$B$6:$B$205,"&gt;="&amp;$B$3,Calendrier!$B$6:$B$205,"&lt;"&amp;EDATE($B$3,1)))</f>
        <v>0</v>
      </c>
      <c r="C60" s="51" t="str">
        <f aca="false">IF(OR(A60="",$B$37=0),"",B60/$B$37)</f>
        <v/>
      </c>
      <c r="D60" s="51" t="str">
        <f aca="false">IF(A60="","",IF('Cadre stratégique'!C46="","",'Cadre stratégique'!C46))</f>
        <v/>
      </c>
      <c r="E60" s="58" t="str">
        <f aca="false">IF(OR(C60="",D60=""),"",C60-D60)</f>
        <v/>
      </c>
    </row>
    <row r="61" customFormat="false" ht="15" hidden="false" customHeight="false" outlineLevel="0" collapsed="false">
      <c r="A61" s="49" t="str">
        <f aca="false">IF(Paramètres!G7="","",Paramètres!G7)</f>
        <v>Acquisition</v>
      </c>
      <c r="B61" s="50" t="n">
        <f aca="false">IF(A61="","",COUNTIFS(Calendrier!$J$6:$J$205,A61,Calendrier!$Q$6:$Q$205,"&lt;&gt;Annulé",Calendrier!$B$6:$B$205,"&gt;="&amp;$B$3,Calendrier!$B$6:$B$205,"&lt;"&amp;EDATE($B$3,1)))</f>
        <v>0</v>
      </c>
      <c r="C61" s="51" t="str">
        <f aca="false">IF(OR(A61="",$B$37=0),"",B61/$B$37)</f>
        <v/>
      </c>
      <c r="D61" s="51" t="str">
        <f aca="false">IF(A61="","",IF('Cadre stratégique'!C47="","",'Cadre stratégique'!C47))</f>
        <v/>
      </c>
      <c r="E61" s="58" t="str">
        <f aca="false">IF(OR(C61="",D61=""),"",C61-D61)</f>
        <v/>
      </c>
    </row>
    <row r="62" customFormat="false" ht="15" hidden="false" customHeight="false" outlineLevel="0" collapsed="false">
      <c r="A62" s="49" t="str">
        <f aca="false">IF(Paramètres!G8="","",Paramètres!G8)</f>
        <v>Génération de prospects</v>
      </c>
      <c r="B62" s="50" t="n">
        <f aca="false">IF(A62="","",COUNTIFS(Calendrier!$J$6:$J$205,A62,Calendrier!$Q$6:$Q$205,"&lt;&gt;Annulé",Calendrier!$B$6:$B$205,"&gt;="&amp;$B$3,Calendrier!$B$6:$B$205,"&lt;"&amp;EDATE($B$3,1)))</f>
        <v>0</v>
      </c>
      <c r="C62" s="51" t="str">
        <f aca="false">IF(OR(A62="",$B$37=0),"",B62/$B$37)</f>
        <v/>
      </c>
      <c r="D62" s="51" t="str">
        <f aca="false">IF(A62="","",IF('Cadre stratégique'!C48="","",'Cadre stratégique'!C48))</f>
        <v/>
      </c>
      <c r="E62" s="58" t="str">
        <f aca="false">IF(OR(C62="",D62=""),"",C62-D62)</f>
        <v/>
      </c>
    </row>
    <row r="63" customFormat="false" ht="15" hidden="false" customHeight="false" outlineLevel="0" collapsed="false">
      <c r="A63" s="49" t="str">
        <f aca="false">IF(Paramètres!G9="","",Paramètres!G9)</f>
        <v>Conversion</v>
      </c>
      <c r="B63" s="50" t="n">
        <f aca="false">IF(A63="","",COUNTIFS(Calendrier!$J$6:$J$205,A63,Calendrier!$Q$6:$Q$205,"&lt;&gt;Annulé",Calendrier!$B$6:$B$205,"&gt;="&amp;$B$3,Calendrier!$B$6:$B$205,"&lt;"&amp;EDATE($B$3,1)))</f>
        <v>0</v>
      </c>
      <c r="C63" s="51" t="str">
        <f aca="false">IF(OR(A63="",$B$37=0),"",B63/$B$37)</f>
        <v/>
      </c>
      <c r="D63" s="51" t="str">
        <f aca="false">IF(A63="","",IF('Cadre stratégique'!C49="","",'Cadre stratégique'!C49))</f>
        <v/>
      </c>
      <c r="E63" s="58" t="str">
        <f aca="false">IF(OR(C63="",D63=""),"",C63-D63)</f>
        <v/>
      </c>
    </row>
    <row r="64" customFormat="false" ht="15" hidden="false" customHeight="false" outlineLevel="0" collapsed="false">
      <c r="A64" s="49" t="str">
        <f aca="false">IF(Paramètres!G10="","",Paramètres!G10)</f>
        <v>Fidélisation</v>
      </c>
      <c r="B64" s="50" t="n">
        <f aca="false">IF(A64="","",COUNTIFS(Calendrier!$J$6:$J$205,A64,Calendrier!$Q$6:$Q$205,"&lt;&gt;Annulé",Calendrier!$B$6:$B$205,"&gt;="&amp;$B$3,Calendrier!$B$6:$B$205,"&lt;"&amp;EDATE($B$3,1)))</f>
        <v>0</v>
      </c>
      <c r="C64" s="51" t="str">
        <f aca="false">IF(OR(A64="",$B$37=0),"",B64/$B$37)</f>
        <v/>
      </c>
      <c r="D64" s="51" t="str">
        <f aca="false">IF(A64="","",IF('Cadre stratégique'!C50="","",'Cadre stratégique'!C50))</f>
        <v/>
      </c>
      <c r="E64" s="58" t="str">
        <f aca="false">IF(OR(C64="",D64=""),"",C64-D64)</f>
        <v/>
      </c>
    </row>
    <row r="65" customFormat="false" ht="15" hidden="false" customHeight="false" outlineLevel="0" collapsed="false">
      <c r="A65" s="49" t="str">
        <f aca="false">IF(Paramètres!G11="","",Paramètres!G11)</f>
        <v/>
      </c>
      <c r="B65" s="50" t="str">
        <f aca="false">IF(A65="","",COUNTIFS(Calendrier!$J$6:$J$205,A65,Calendrier!$Q$6:$Q$205,"&lt;&gt;Annulé",Calendrier!$B$6:$B$205,"&gt;="&amp;$B$3,Calendrier!$B$6:$B$205,"&lt;"&amp;EDATE($B$3,1)))</f>
        <v/>
      </c>
      <c r="C65" s="51" t="str">
        <f aca="false">IF(OR(A65="",$B$37=0),"",B65/$B$37)</f>
        <v/>
      </c>
      <c r="D65" s="51" t="str">
        <f aca="false">IF(A65="","",IF('Cadre stratégique'!C51="","",'Cadre stratégique'!C51))</f>
        <v/>
      </c>
      <c r="E65" s="58" t="str">
        <f aca="false">IF(OR(C65="",D65=""),"",C65-D65)</f>
        <v/>
      </c>
    </row>
    <row r="66" customFormat="false" ht="15" hidden="false" customHeight="false" outlineLevel="0" collapsed="false">
      <c r="A66" s="49" t="str">
        <f aca="false">IF(Paramètres!G12="","",Paramètres!G12)</f>
        <v/>
      </c>
      <c r="B66" s="50" t="str">
        <f aca="false">IF(A66="","",COUNTIFS(Calendrier!$J$6:$J$205,A66,Calendrier!$Q$6:$Q$205,"&lt;&gt;Annulé",Calendrier!$B$6:$B$205,"&gt;="&amp;$B$3,Calendrier!$B$6:$B$205,"&lt;"&amp;EDATE($B$3,1)))</f>
        <v/>
      </c>
      <c r="C66" s="51" t="str">
        <f aca="false">IF(OR(A66="",$B$37=0),"",B66/$B$37)</f>
        <v/>
      </c>
      <c r="D66" s="51" t="str">
        <f aca="false">IF(A66="","",IF('Cadre stratégique'!C52="","",'Cadre stratégique'!C52))</f>
        <v/>
      </c>
      <c r="E66" s="58" t="str">
        <f aca="false">IF(OR(C66="",D66=""),"",C66-D66)</f>
        <v/>
      </c>
    </row>
    <row r="67" customFormat="false" ht="15" hidden="false" customHeight="false" outlineLevel="0" collapsed="false">
      <c r="A67" s="59" t="s">
        <v>139</v>
      </c>
      <c r="B67" s="50" t="n">
        <f aca="false">B37-SUM(B59:B66)</f>
        <v>0</v>
      </c>
      <c r="C67" s="60"/>
      <c r="D67" s="60"/>
      <c r="E67" s="60"/>
    </row>
    <row r="69" customFormat="false" ht="15" hidden="false" customHeight="false" outlineLevel="0" collapsed="false">
      <c r="A69" s="3" t="s">
        <v>142</v>
      </c>
      <c r="B69" s="11"/>
      <c r="C69" s="11"/>
      <c r="D69" s="11"/>
      <c r="E69" s="11"/>
      <c r="F69" s="11"/>
      <c r="G69" s="11"/>
    </row>
    <row r="70" customFormat="false" ht="15" hidden="false" customHeight="false" outlineLevel="0" collapsed="false">
      <c r="A70" s="24" t="s">
        <v>143</v>
      </c>
    </row>
    <row r="71" customFormat="false" ht="30" hidden="false" customHeight="true" outlineLevel="0" collapsed="false">
      <c r="A71" s="30" t="s">
        <v>55</v>
      </c>
      <c r="B71" s="30" t="s">
        <v>133</v>
      </c>
      <c r="C71" s="30" t="s">
        <v>144</v>
      </c>
      <c r="D71" s="30" t="s">
        <v>101</v>
      </c>
      <c r="E71" s="30" t="s">
        <v>102</v>
      </c>
      <c r="F71" s="30" t="s">
        <v>103</v>
      </c>
      <c r="G71" s="30" t="s">
        <v>104</v>
      </c>
    </row>
    <row r="72" customFormat="false" ht="15" hidden="false" customHeight="false" outlineLevel="0" collapsed="false">
      <c r="A72" s="49" t="str">
        <f aca="false">IF(Paramètres!A5="","",Paramètres!A5)</f>
        <v>Facebook</v>
      </c>
      <c r="B72" s="50" t="n">
        <f aca="false">IF(A72="","",COUNTIFS(Calendrier!$F$6:$F$205,A72,Calendrier!$Q$6:$Q$205,"Publié",Calendrier!$B$6:$B$205,"&gt;="&amp;$B$3,Calendrier!$B$6:$B$205,"&lt;"&amp;EDATE($B$3,1)))</f>
        <v>0</v>
      </c>
      <c r="C72" s="61" t="n">
        <f aca="false">IF(A72="","",SUMIFS(Calendrier!$U$6:$U$205,Calendrier!$F$6:$F$205,A72,Calendrier!$Q$6:$Q$205,"Publié",Calendrier!$B$6:$B$205,"&gt;="&amp;$B$3,Calendrier!$B$6:$B$205,"&lt;"&amp;EDATE($B$3,1)))</f>
        <v>0</v>
      </c>
      <c r="D72" s="61" t="n">
        <f aca="false">IF(A72="","",SUMIFS(Calendrier!$V$6:$V$205,Calendrier!$F$6:$F$205,A72,Calendrier!$Q$6:$Q$205,"Publié",Calendrier!$B$6:$B$205,"&gt;="&amp;$B$3,Calendrier!$B$6:$B$205,"&lt;"&amp;EDATE($B$3,1)))</f>
        <v>0</v>
      </c>
      <c r="E72" s="62" t="str">
        <f aca="false">IF(A72="","",IF(C72=0,"",D72/C72))</f>
        <v/>
      </c>
      <c r="F72" s="61" t="n">
        <f aca="false">IF(A72="","",SUMIFS(Calendrier!$X$6:$X$205,Calendrier!$F$6:$F$205,A72,Calendrier!$Q$6:$Q$205,"Publié",Calendrier!$B$6:$B$205,"&gt;="&amp;$B$3,Calendrier!$B$6:$B$205,"&lt;"&amp;EDATE($B$3,1)))</f>
        <v>0</v>
      </c>
      <c r="G72" s="61" t="n">
        <f aca="false">IF(A72="","",SUMIFS(Calendrier!$Y$6:$Y$205,Calendrier!$F$6:$F$205,A72,Calendrier!$Q$6:$Q$205,"Publié",Calendrier!$B$6:$B$205,"&gt;="&amp;$B$3,Calendrier!$B$6:$B$205,"&lt;"&amp;EDATE($B$3,1)))</f>
        <v>0</v>
      </c>
    </row>
    <row r="73" customFormat="false" ht="15" hidden="false" customHeight="false" outlineLevel="0" collapsed="false">
      <c r="A73" s="49" t="str">
        <f aca="false">IF(Paramètres!A6="","",Paramètres!A6)</f>
        <v>Instagram</v>
      </c>
      <c r="B73" s="50" t="n">
        <f aca="false">IF(A73="","",COUNTIFS(Calendrier!$F$6:$F$205,A73,Calendrier!$Q$6:$Q$205,"Publié",Calendrier!$B$6:$B$205,"&gt;="&amp;$B$3,Calendrier!$B$6:$B$205,"&lt;"&amp;EDATE($B$3,1)))</f>
        <v>0</v>
      </c>
      <c r="C73" s="61" t="n">
        <f aca="false">IF(A73="","",SUMIFS(Calendrier!$U$6:$U$205,Calendrier!$F$6:$F$205,A73,Calendrier!$Q$6:$Q$205,"Publié",Calendrier!$B$6:$B$205,"&gt;="&amp;$B$3,Calendrier!$B$6:$B$205,"&lt;"&amp;EDATE($B$3,1)))</f>
        <v>0</v>
      </c>
      <c r="D73" s="61" t="n">
        <f aca="false">IF(A73="","",SUMIFS(Calendrier!$V$6:$V$205,Calendrier!$F$6:$F$205,A73,Calendrier!$Q$6:$Q$205,"Publié",Calendrier!$B$6:$B$205,"&gt;="&amp;$B$3,Calendrier!$B$6:$B$205,"&lt;"&amp;EDATE($B$3,1)))</f>
        <v>0</v>
      </c>
      <c r="E73" s="62" t="str">
        <f aca="false">IF(A73="","",IF(C73=0,"",D73/C73))</f>
        <v/>
      </c>
      <c r="F73" s="61" t="n">
        <f aca="false">IF(A73="","",SUMIFS(Calendrier!$X$6:$X$205,Calendrier!$F$6:$F$205,A73,Calendrier!$Q$6:$Q$205,"Publié",Calendrier!$B$6:$B$205,"&gt;="&amp;$B$3,Calendrier!$B$6:$B$205,"&lt;"&amp;EDATE($B$3,1)))</f>
        <v>0</v>
      </c>
      <c r="G73" s="61" t="n">
        <f aca="false">IF(A73="","",SUMIFS(Calendrier!$Y$6:$Y$205,Calendrier!$F$6:$F$205,A73,Calendrier!$Q$6:$Q$205,"Publié",Calendrier!$B$6:$B$205,"&gt;="&amp;$B$3,Calendrier!$B$6:$B$205,"&lt;"&amp;EDATE($B$3,1)))</f>
        <v>0</v>
      </c>
    </row>
    <row r="74" customFormat="false" ht="15" hidden="false" customHeight="false" outlineLevel="0" collapsed="false">
      <c r="A74" s="49" t="str">
        <f aca="false">IF(Paramètres!A7="","",Paramètres!A7)</f>
        <v>LinkedIn</v>
      </c>
      <c r="B74" s="50" t="n">
        <f aca="false">IF(A74="","",COUNTIFS(Calendrier!$F$6:$F$205,A74,Calendrier!$Q$6:$Q$205,"Publié",Calendrier!$B$6:$B$205,"&gt;="&amp;$B$3,Calendrier!$B$6:$B$205,"&lt;"&amp;EDATE($B$3,1)))</f>
        <v>0</v>
      </c>
      <c r="C74" s="61" t="n">
        <f aca="false">IF(A74="","",SUMIFS(Calendrier!$U$6:$U$205,Calendrier!$F$6:$F$205,A74,Calendrier!$Q$6:$Q$205,"Publié",Calendrier!$B$6:$B$205,"&gt;="&amp;$B$3,Calendrier!$B$6:$B$205,"&lt;"&amp;EDATE($B$3,1)))</f>
        <v>0</v>
      </c>
      <c r="D74" s="61" t="n">
        <f aca="false">IF(A74="","",SUMIFS(Calendrier!$V$6:$V$205,Calendrier!$F$6:$F$205,A74,Calendrier!$Q$6:$Q$205,"Publié",Calendrier!$B$6:$B$205,"&gt;="&amp;$B$3,Calendrier!$B$6:$B$205,"&lt;"&amp;EDATE($B$3,1)))</f>
        <v>0</v>
      </c>
      <c r="E74" s="62" t="str">
        <f aca="false">IF(A74="","",IF(C74=0,"",D74/C74))</f>
        <v/>
      </c>
      <c r="F74" s="61" t="n">
        <f aca="false">IF(A74="","",SUMIFS(Calendrier!$X$6:$X$205,Calendrier!$F$6:$F$205,A74,Calendrier!$Q$6:$Q$205,"Publié",Calendrier!$B$6:$B$205,"&gt;="&amp;$B$3,Calendrier!$B$6:$B$205,"&lt;"&amp;EDATE($B$3,1)))</f>
        <v>0</v>
      </c>
      <c r="G74" s="61" t="n">
        <f aca="false">IF(A74="","",SUMIFS(Calendrier!$Y$6:$Y$205,Calendrier!$F$6:$F$205,A74,Calendrier!$Q$6:$Q$205,"Publié",Calendrier!$B$6:$B$205,"&gt;="&amp;$B$3,Calendrier!$B$6:$B$205,"&lt;"&amp;EDATE($B$3,1)))</f>
        <v>0</v>
      </c>
    </row>
    <row r="75" customFormat="false" ht="15" hidden="false" customHeight="false" outlineLevel="0" collapsed="false">
      <c r="A75" s="49" t="str">
        <f aca="false">IF(Paramètres!A8="","",Paramètres!A8)</f>
        <v>TikTok</v>
      </c>
      <c r="B75" s="50" t="n">
        <f aca="false">IF(A75="","",COUNTIFS(Calendrier!$F$6:$F$205,A75,Calendrier!$Q$6:$Q$205,"Publié",Calendrier!$B$6:$B$205,"&gt;="&amp;$B$3,Calendrier!$B$6:$B$205,"&lt;"&amp;EDATE($B$3,1)))</f>
        <v>0</v>
      </c>
      <c r="C75" s="61" t="n">
        <f aca="false">IF(A75="","",SUMIFS(Calendrier!$U$6:$U$205,Calendrier!$F$6:$F$205,A75,Calendrier!$Q$6:$Q$205,"Publié",Calendrier!$B$6:$B$205,"&gt;="&amp;$B$3,Calendrier!$B$6:$B$205,"&lt;"&amp;EDATE($B$3,1)))</f>
        <v>0</v>
      </c>
      <c r="D75" s="61" t="n">
        <f aca="false">IF(A75="","",SUMIFS(Calendrier!$V$6:$V$205,Calendrier!$F$6:$F$205,A75,Calendrier!$Q$6:$Q$205,"Publié",Calendrier!$B$6:$B$205,"&gt;="&amp;$B$3,Calendrier!$B$6:$B$205,"&lt;"&amp;EDATE($B$3,1)))</f>
        <v>0</v>
      </c>
      <c r="E75" s="62" t="str">
        <f aca="false">IF(A75="","",IF(C75=0,"",D75/C75))</f>
        <v/>
      </c>
      <c r="F75" s="61" t="n">
        <f aca="false">IF(A75="","",SUMIFS(Calendrier!$X$6:$X$205,Calendrier!$F$6:$F$205,A75,Calendrier!$Q$6:$Q$205,"Publié",Calendrier!$B$6:$B$205,"&gt;="&amp;$B$3,Calendrier!$B$6:$B$205,"&lt;"&amp;EDATE($B$3,1)))</f>
        <v>0</v>
      </c>
      <c r="G75" s="61" t="n">
        <f aca="false">IF(A75="","",SUMIFS(Calendrier!$Y$6:$Y$205,Calendrier!$F$6:$F$205,A75,Calendrier!$Q$6:$Q$205,"Publié",Calendrier!$B$6:$B$205,"&gt;="&amp;$B$3,Calendrier!$B$6:$B$205,"&lt;"&amp;EDATE($B$3,1)))</f>
        <v>0</v>
      </c>
    </row>
    <row r="76" customFormat="false" ht="15" hidden="false" customHeight="false" outlineLevel="0" collapsed="false">
      <c r="A76" s="49" t="str">
        <f aca="false">IF(Paramètres!A9="","",Paramètres!A9)</f>
        <v>YouTube</v>
      </c>
      <c r="B76" s="50" t="n">
        <f aca="false">IF(A76="","",COUNTIFS(Calendrier!$F$6:$F$205,A76,Calendrier!$Q$6:$Q$205,"Publié",Calendrier!$B$6:$B$205,"&gt;="&amp;$B$3,Calendrier!$B$6:$B$205,"&lt;"&amp;EDATE($B$3,1)))</f>
        <v>0</v>
      </c>
      <c r="C76" s="61" t="n">
        <f aca="false">IF(A76="","",SUMIFS(Calendrier!$U$6:$U$205,Calendrier!$F$6:$F$205,A76,Calendrier!$Q$6:$Q$205,"Publié",Calendrier!$B$6:$B$205,"&gt;="&amp;$B$3,Calendrier!$B$6:$B$205,"&lt;"&amp;EDATE($B$3,1)))</f>
        <v>0</v>
      </c>
      <c r="D76" s="61" t="n">
        <f aca="false">IF(A76="","",SUMIFS(Calendrier!$V$6:$V$205,Calendrier!$F$6:$F$205,A76,Calendrier!$Q$6:$Q$205,"Publié",Calendrier!$B$6:$B$205,"&gt;="&amp;$B$3,Calendrier!$B$6:$B$205,"&lt;"&amp;EDATE($B$3,1)))</f>
        <v>0</v>
      </c>
      <c r="E76" s="62" t="str">
        <f aca="false">IF(A76="","",IF(C76=0,"",D76/C76))</f>
        <v/>
      </c>
      <c r="F76" s="61" t="n">
        <f aca="false">IF(A76="","",SUMIFS(Calendrier!$X$6:$X$205,Calendrier!$F$6:$F$205,A76,Calendrier!$Q$6:$Q$205,"Publié",Calendrier!$B$6:$B$205,"&gt;="&amp;$B$3,Calendrier!$B$6:$B$205,"&lt;"&amp;EDATE($B$3,1)))</f>
        <v>0</v>
      </c>
      <c r="G76" s="61" t="n">
        <f aca="false">IF(A76="","",SUMIFS(Calendrier!$Y$6:$Y$205,Calendrier!$F$6:$F$205,A76,Calendrier!$Q$6:$Q$205,"Publié",Calendrier!$B$6:$B$205,"&gt;="&amp;$B$3,Calendrier!$B$6:$B$205,"&lt;"&amp;EDATE($B$3,1)))</f>
        <v>0</v>
      </c>
    </row>
    <row r="77" customFormat="false" ht="15" hidden="false" customHeight="false" outlineLevel="0" collapsed="false">
      <c r="A77" s="49" t="str">
        <f aca="false">IF(Paramètres!A10="","",Paramètres!A10)</f>
        <v>WhatsApp Business</v>
      </c>
      <c r="B77" s="50" t="n">
        <f aca="false">IF(A77="","",COUNTIFS(Calendrier!$F$6:$F$205,A77,Calendrier!$Q$6:$Q$205,"Publié",Calendrier!$B$6:$B$205,"&gt;="&amp;$B$3,Calendrier!$B$6:$B$205,"&lt;"&amp;EDATE($B$3,1)))</f>
        <v>0</v>
      </c>
      <c r="C77" s="61" t="n">
        <f aca="false">IF(A77="","",SUMIFS(Calendrier!$U$6:$U$205,Calendrier!$F$6:$F$205,A77,Calendrier!$Q$6:$Q$205,"Publié",Calendrier!$B$6:$B$205,"&gt;="&amp;$B$3,Calendrier!$B$6:$B$205,"&lt;"&amp;EDATE($B$3,1)))</f>
        <v>0</v>
      </c>
      <c r="D77" s="61" t="n">
        <f aca="false">IF(A77="","",SUMIFS(Calendrier!$V$6:$V$205,Calendrier!$F$6:$F$205,A77,Calendrier!$Q$6:$Q$205,"Publié",Calendrier!$B$6:$B$205,"&gt;="&amp;$B$3,Calendrier!$B$6:$B$205,"&lt;"&amp;EDATE($B$3,1)))</f>
        <v>0</v>
      </c>
      <c r="E77" s="62" t="str">
        <f aca="false">IF(A77="","",IF(C77=0,"",D77/C77))</f>
        <v/>
      </c>
      <c r="F77" s="61" t="n">
        <f aca="false">IF(A77="","",SUMIFS(Calendrier!$X$6:$X$205,Calendrier!$F$6:$F$205,A77,Calendrier!$Q$6:$Q$205,"Publié",Calendrier!$B$6:$B$205,"&gt;="&amp;$B$3,Calendrier!$B$6:$B$205,"&lt;"&amp;EDATE($B$3,1)))</f>
        <v>0</v>
      </c>
      <c r="G77" s="61" t="n">
        <f aca="false">IF(A77="","",SUMIFS(Calendrier!$Y$6:$Y$205,Calendrier!$F$6:$F$205,A77,Calendrier!$Q$6:$Q$205,"Publié",Calendrier!$B$6:$B$205,"&gt;="&amp;$B$3,Calendrier!$B$6:$B$205,"&lt;"&amp;EDATE($B$3,1)))</f>
        <v>0</v>
      </c>
    </row>
    <row r="78" customFormat="false" ht="15" hidden="false" customHeight="false" outlineLevel="0" collapsed="false">
      <c r="A78" s="49" t="str">
        <f aca="false">IF(Paramètres!A11="","",Paramètres!A11)</f>
        <v>Site web / blog</v>
      </c>
      <c r="B78" s="50" t="n">
        <f aca="false">IF(A78="","",COUNTIFS(Calendrier!$F$6:$F$205,A78,Calendrier!$Q$6:$Q$205,"Publié",Calendrier!$B$6:$B$205,"&gt;="&amp;$B$3,Calendrier!$B$6:$B$205,"&lt;"&amp;EDATE($B$3,1)))</f>
        <v>0</v>
      </c>
      <c r="C78" s="61" t="n">
        <f aca="false">IF(A78="","",SUMIFS(Calendrier!$U$6:$U$205,Calendrier!$F$6:$F$205,A78,Calendrier!$Q$6:$Q$205,"Publié",Calendrier!$B$6:$B$205,"&gt;="&amp;$B$3,Calendrier!$B$6:$B$205,"&lt;"&amp;EDATE($B$3,1)))</f>
        <v>0</v>
      </c>
      <c r="D78" s="61" t="n">
        <f aca="false">IF(A78="","",SUMIFS(Calendrier!$V$6:$V$205,Calendrier!$F$6:$F$205,A78,Calendrier!$Q$6:$Q$205,"Publié",Calendrier!$B$6:$B$205,"&gt;="&amp;$B$3,Calendrier!$B$6:$B$205,"&lt;"&amp;EDATE($B$3,1)))</f>
        <v>0</v>
      </c>
      <c r="E78" s="62" t="str">
        <f aca="false">IF(A78="","",IF(C78=0,"",D78/C78))</f>
        <v/>
      </c>
      <c r="F78" s="61" t="n">
        <f aca="false">IF(A78="","",SUMIFS(Calendrier!$X$6:$X$205,Calendrier!$F$6:$F$205,A78,Calendrier!$Q$6:$Q$205,"Publié",Calendrier!$B$6:$B$205,"&gt;="&amp;$B$3,Calendrier!$B$6:$B$205,"&lt;"&amp;EDATE($B$3,1)))</f>
        <v>0</v>
      </c>
      <c r="G78" s="61" t="n">
        <f aca="false">IF(A78="","",SUMIFS(Calendrier!$Y$6:$Y$205,Calendrier!$F$6:$F$205,A78,Calendrier!$Q$6:$Q$205,"Publié",Calendrier!$B$6:$B$205,"&gt;="&amp;$B$3,Calendrier!$B$6:$B$205,"&lt;"&amp;EDATE($B$3,1)))</f>
        <v>0</v>
      </c>
    </row>
    <row r="79" customFormat="false" ht="15" hidden="false" customHeight="false" outlineLevel="0" collapsed="false">
      <c r="A79" s="49" t="str">
        <f aca="false">IF(Paramètres!A12="","",Paramètres!A12)</f>
        <v>Newsletter</v>
      </c>
      <c r="B79" s="50" t="n">
        <f aca="false">IF(A79="","",COUNTIFS(Calendrier!$F$6:$F$205,A79,Calendrier!$Q$6:$Q$205,"Publié",Calendrier!$B$6:$B$205,"&gt;="&amp;$B$3,Calendrier!$B$6:$B$205,"&lt;"&amp;EDATE($B$3,1)))</f>
        <v>0</v>
      </c>
      <c r="C79" s="61" t="n">
        <f aca="false">IF(A79="","",SUMIFS(Calendrier!$U$6:$U$205,Calendrier!$F$6:$F$205,A79,Calendrier!$Q$6:$Q$205,"Publié",Calendrier!$B$6:$B$205,"&gt;="&amp;$B$3,Calendrier!$B$6:$B$205,"&lt;"&amp;EDATE($B$3,1)))</f>
        <v>0</v>
      </c>
      <c r="D79" s="61" t="n">
        <f aca="false">IF(A79="","",SUMIFS(Calendrier!$V$6:$V$205,Calendrier!$F$6:$F$205,A79,Calendrier!$Q$6:$Q$205,"Publié",Calendrier!$B$6:$B$205,"&gt;="&amp;$B$3,Calendrier!$B$6:$B$205,"&lt;"&amp;EDATE($B$3,1)))</f>
        <v>0</v>
      </c>
      <c r="E79" s="62" t="str">
        <f aca="false">IF(A79="","",IF(C79=0,"",D79/C79))</f>
        <v/>
      </c>
      <c r="F79" s="61" t="n">
        <f aca="false">IF(A79="","",SUMIFS(Calendrier!$X$6:$X$205,Calendrier!$F$6:$F$205,A79,Calendrier!$Q$6:$Q$205,"Publié",Calendrier!$B$6:$B$205,"&gt;="&amp;$B$3,Calendrier!$B$6:$B$205,"&lt;"&amp;EDATE($B$3,1)))</f>
        <v>0</v>
      </c>
      <c r="G79" s="61" t="n">
        <f aca="false">IF(A79="","",SUMIFS(Calendrier!$Y$6:$Y$205,Calendrier!$F$6:$F$205,A79,Calendrier!$Q$6:$Q$205,"Publié",Calendrier!$B$6:$B$205,"&gt;="&amp;$B$3,Calendrier!$B$6:$B$205,"&lt;"&amp;EDATE($B$3,1)))</f>
        <v>0</v>
      </c>
    </row>
    <row r="80" customFormat="false" ht="15" hidden="false" customHeight="false" outlineLevel="0" collapsed="false">
      <c r="A80" s="49" t="str">
        <f aca="false">IF(Paramètres!A13="","",Paramètres!A13)</f>
        <v/>
      </c>
      <c r="B80" s="50" t="str">
        <f aca="false">IF(A80="","",COUNTIFS(Calendrier!$F$6:$F$205,A80,Calendrier!$Q$6:$Q$205,"Publié",Calendrier!$B$6:$B$205,"&gt;="&amp;$B$3,Calendrier!$B$6:$B$205,"&lt;"&amp;EDATE($B$3,1)))</f>
        <v/>
      </c>
      <c r="C80" s="61" t="str">
        <f aca="false">IF(A80="","",SUMIFS(Calendrier!$U$6:$U$205,Calendrier!$F$6:$F$205,A80,Calendrier!$Q$6:$Q$205,"Publié",Calendrier!$B$6:$B$205,"&gt;="&amp;$B$3,Calendrier!$B$6:$B$205,"&lt;"&amp;EDATE($B$3,1)))</f>
        <v/>
      </c>
      <c r="D80" s="61" t="str">
        <f aca="false">IF(A80="","",SUMIFS(Calendrier!$V$6:$V$205,Calendrier!$F$6:$F$205,A80,Calendrier!$Q$6:$Q$205,"Publié",Calendrier!$B$6:$B$205,"&gt;="&amp;$B$3,Calendrier!$B$6:$B$205,"&lt;"&amp;EDATE($B$3,1)))</f>
        <v/>
      </c>
      <c r="E80" s="62" t="str">
        <f aca="false">IF(A80="","",IF(C80=0,"",D80/C80))</f>
        <v/>
      </c>
      <c r="F80" s="61" t="str">
        <f aca="false">IF(A80="","",SUMIFS(Calendrier!$X$6:$X$205,Calendrier!$F$6:$F$205,A80,Calendrier!$Q$6:$Q$205,"Publié",Calendrier!$B$6:$B$205,"&gt;="&amp;$B$3,Calendrier!$B$6:$B$205,"&lt;"&amp;EDATE($B$3,1)))</f>
        <v/>
      </c>
      <c r="G80" s="61" t="str">
        <f aca="false">IF(A80="","",SUMIFS(Calendrier!$Y$6:$Y$205,Calendrier!$F$6:$F$205,A80,Calendrier!$Q$6:$Q$205,"Publié",Calendrier!$B$6:$B$205,"&gt;="&amp;$B$3,Calendrier!$B$6:$B$205,"&lt;"&amp;EDATE($B$3,1)))</f>
        <v/>
      </c>
    </row>
    <row r="81" customFormat="false" ht="15" hidden="false" customHeight="false" outlineLevel="0" collapsed="false">
      <c r="A81" s="49" t="str">
        <f aca="false">IF(Paramètres!A14="","",Paramètres!A14)</f>
        <v/>
      </c>
      <c r="B81" s="50" t="str">
        <f aca="false">IF(A81="","",COUNTIFS(Calendrier!$F$6:$F$205,A81,Calendrier!$Q$6:$Q$205,"Publié",Calendrier!$B$6:$B$205,"&gt;="&amp;$B$3,Calendrier!$B$6:$B$205,"&lt;"&amp;EDATE($B$3,1)))</f>
        <v/>
      </c>
      <c r="C81" s="61" t="str">
        <f aca="false">IF(A81="","",SUMIFS(Calendrier!$U$6:$U$205,Calendrier!$F$6:$F$205,A81,Calendrier!$Q$6:$Q$205,"Publié",Calendrier!$B$6:$B$205,"&gt;="&amp;$B$3,Calendrier!$B$6:$B$205,"&lt;"&amp;EDATE($B$3,1)))</f>
        <v/>
      </c>
      <c r="D81" s="61" t="str">
        <f aca="false">IF(A81="","",SUMIFS(Calendrier!$V$6:$V$205,Calendrier!$F$6:$F$205,A81,Calendrier!$Q$6:$Q$205,"Publié",Calendrier!$B$6:$B$205,"&gt;="&amp;$B$3,Calendrier!$B$6:$B$205,"&lt;"&amp;EDATE($B$3,1)))</f>
        <v/>
      </c>
      <c r="E81" s="62" t="str">
        <f aca="false">IF(A81="","",IF(C81=0,"",D81/C81))</f>
        <v/>
      </c>
      <c r="F81" s="61" t="str">
        <f aca="false">IF(A81="","",SUMIFS(Calendrier!$X$6:$X$205,Calendrier!$F$6:$F$205,A81,Calendrier!$Q$6:$Q$205,"Publié",Calendrier!$B$6:$B$205,"&gt;="&amp;$B$3,Calendrier!$B$6:$B$205,"&lt;"&amp;EDATE($B$3,1)))</f>
        <v/>
      </c>
      <c r="G81" s="61" t="str">
        <f aca="false">IF(A81="","",SUMIFS(Calendrier!$Y$6:$Y$205,Calendrier!$F$6:$F$205,A81,Calendrier!$Q$6:$Q$205,"Publié",Calendrier!$B$6:$B$205,"&gt;="&amp;$B$3,Calendrier!$B$6:$B$205,"&lt;"&amp;EDATE($B$3,1)))</f>
        <v/>
      </c>
    </row>
    <row r="82" customFormat="false" ht="15" hidden="false" customHeight="false" outlineLevel="0" collapsed="false">
      <c r="A82" s="49" t="str">
        <f aca="false">IF(Paramètres!A15="","",Paramètres!A15)</f>
        <v/>
      </c>
      <c r="B82" s="50" t="str">
        <f aca="false">IF(A82="","",COUNTIFS(Calendrier!$F$6:$F$205,A82,Calendrier!$Q$6:$Q$205,"Publié",Calendrier!$B$6:$B$205,"&gt;="&amp;$B$3,Calendrier!$B$6:$B$205,"&lt;"&amp;EDATE($B$3,1)))</f>
        <v/>
      </c>
      <c r="C82" s="61" t="str">
        <f aca="false">IF(A82="","",SUMIFS(Calendrier!$U$6:$U$205,Calendrier!$F$6:$F$205,A82,Calendrier!$Q$6:$Q$205,"Publié",Calendrier!$B$6:$B$205,"&gt;="&amp;$B$3,Calendrier!$B$6:$B$205,"&lt;"&amp;EDATE($B$3,1)))</f>
        <v/>
      </c>
      <c r="D82" s="61" t="str">
        <f aca="false">IF(A82="","",SUMIFS(Calendrier!$V$6:$V$205,Calendrier!$F$6:$F$205,A82,Calendrier!$Q$6:$Q$205,"Publié",Calendrier!$B$6:$B$205,"&gt;="&amp;$B$3,Calendrier!$B$6:$B$205,"&lt;"&amp;EDATE($B$3,1)))</f>
        <v/>
      </c>
      <c r="E82" s="62" t="str">
        <f aca="false">IF(A82="","",IF(C82=0,"",D82/C82))</f>
        <v/>
      </c>
      <c r="F82" s="61" t="str">
        <f aca="false">IF(A82="","",SUMIFS(Calendrier!$X$6:$X$205,Calendrier!$F$6:$F$205,A82,Calendrier!$Q$6:$Q$205,"Publié",Calendrier!$B$6:$B$205,"&gt;="&amp;$B$3,Calendrier!$B$6:$B$205,"&lt;"&amp;EDATE($B$3,1)))</f>
        <v/>
      </c>
      <c r="G82" s="61" t="str">
        <f aca="false">IF(A82="","",SUMIFS(Calendrier!$Y$6:$Y$205,Calendrier!$F$6:$F$205,A82,Calendrier!$Q$6:$Q$205,"Publié",Calendrier!$B$6:$B$205,"&gt;="&amp;$B$3,Calendrier!$B$6:$B$205,"&lt;"&amp;EDATE($B$3,1)))</f>
        <v/>
      </c>
    </row>
    <row r="83" customFormat="false" ht="15" hidden="false" customHeight="false" outlineLevel="0" collapsed="false">
      <c r="A83" s="49" t="str">
        <f aca="false">IF(Paramètres!A16="","",Paramètres!A16)</f>
        <v/>
      </c>
      <c r="B83" s="50" t="str">
        <f aca="false">IF(A83="","",COUNTIFS(Calendrier!$F$6:$F$205,A83,Calendrier!$Q$6:$Q$205,"Publié",Calendrier!$B$6:$B$205,"&gt;="&amp;$B$3,Calendrier!$B$6:$B$205,"&lt;"&amp;EDATE($B$3,1)))</f>
        <v/>
      </c>
      <c r="C83" s="61" t="str">
        <f aca="false">IF(A83="","",SUMIFS(Calendrier!$U$6:$U$205,Calendrier!$F$6:$F$205,A83,Calendrier!$Q$6:$Q$205,"Publié",Calendrier!$B$6:$B$205,"&gt;="&amp;$B$3,Calendrier!$B$6:$B$205,"&lt;"&amp;EDATE($B$3,1)))</f>
        <v/>
      </c>
      <c r="D83" s="61" t="str">
        <f aca="false">IF(A83="","",SUMIFS(Calendrier!$V$6:$V$205,Calendrier!$F$6:$F$205,A83,Calendrier!$Q$6:$Q$205,"Publié",Calendrier!$B$6:$B$205,"&gt;="&amp;$B$3,Calendrier!$B$6:$B$205,"&lt;"&amp;EDATE($B$3,1)))</f>
        <v/>
      </c>
      <c r="E83" s="62" t="str">
        <f aca="false">IF(A83="","",IF(C83=0,"",D83/C83))</f>
        <v/>
      </c>
      <c r="F83" s="61" t="str">
        <f aca="false">IF(A83="","",SUMIFS(Calendrier!$X$6:$X$205,Calendrier!$F$6:$F$205,A83,Calendrier!$Q$6:$Q$205,"Publié",Calendrier!$B$6:$B$205,"&gt;="&amp;$B$3,Calendrier!$B$6:$B$205,"&lt;"&amp;EDATE($B$3,1)))</f>
        <v/>
      </c>
      <c r="G83" s="61" t="str">
        <f aca="false">IF(A83="","",SUMIFS(Calendrier!$Y$6:$Y$205,Calendrier!$F$6:$F$205,A83,Calendrier!$Q$6:$Q$205,"Publié",Calendrier!$B$6:$B$205,"&gt;="&amp;$B$3,Calendrier!$B$6:$B$205,"&lt;"&amp;EDATE($B$3,1)))</f>
        <v/>
      </c>
    </row>
    <row r="84" customFormat="false" ht="15" hidden="false" customHeight="false" outlineLevel="0" collapsed="false">
      <c r="A84" s="20" t="s">
        <v>66</v>
      </c>
      <c r="B84" s="63" t="n">
        <f aca="false">SUM(B72:B83)</f>
        <v>0</v>
      </c>
      <c r="C84" s="63" t="n">
        <f aca="false">SUM(C72:C83)</f>
        <v>0</v>
      </c>
      <c r="D84" s="63" t="n">
        <f aca="false">SUM(D72:D83)</f>
        <v>0</v>
      </c>
      <c r="E84" s="64" t="str">
        <f aca="false">IF(C84=0,"",D84/C84)</f>
        <v/>
      </c>
      <c r="F84" s="63" t="n">
        <f aca="false">SUM(F72:F83)</f>
        <v>0</v>
      </c>
      <c r="G84" s="63" t="n">
        <f aca="false">SUM(G72:G83)</f>
        <v>0</v>
      </c>
    </row>
    <row r="86" customFormat="false" ht="15" hidden="false" customHeight="false" outlineLevel="0" collapsed="false">
      <c r="A86" s="3" t="s">
        <v>145</v>
      </c>
      <c r="B86" s="11"/>
      <c r="C86" s="11"/>
      <c r="D86" s="11"/>
      <c r="E86" s="11"/>
      <c r="F86" s="11"/>
      <c r="G86" s="11"/>
    </row>
    <row r="87" customFormat="false" ht="30" hidden="false" customHeight="true" outlineLevel="0" collapsed="false">
      <c r="A87" s="30" t="s">
        <v>99</v>
      </c>
      <c r="B87" s="30" t="s">
        <v>146</v>
      </c>
      <c r="C87" s="30" t="s">
        <v>147</v>
      </c>
      <c r="D87" s="30"/>
      <c r="E87" s="30"/>
      <c r="F87" s="30"/>
      <c r="G87" s="30"/>
    </row>
    <row r="88" customFormat="false" ht="15" hidden="false" customHeight="false" outlineLevel="0" collapsed="false">
      <c r="A88" s="65" t="s">
        <v>148</v>
      </c>
      <c r="B88" s="66" t="n">
        <f aca="false">COUNTIF(Calendrier!$T$6:$T$205,"À compléter")</f>
        <v>0</v>
      </c>
      <c r="C88" s="24" t="s">
        <v>149</v>
      </c>
    </row>
    <row r="89" customFormat="false" ht="15" hidden="false" customHeight="false" outlineLevel="0" collapsed="false">
      <c r="A89" s="65" t="s">
        <v>150</v>
      </c>
      <c r="B89" s="66" t="n">
        <f aca="false">COUNTIF(Calendrier!$T$6:$T$205,"En retard")</f>
        <v>0</v>
      </c>
      <c r="C89" s="24" t="s">
        <v>151</v>
      </c>
    </row>
    <row r="90" customFormat="false" ht="15" hidden="false" customHeight="false" outlineLevel="0" collapsed="false">
      <c r="A90" s="65" t="s">
        <v>152</v>
      </c>
      <c r="B90" s="66" t="n">
        <f aca="false">COUNTIF(Calendrier!$T$6:$T$205,"Lien à ajouter")</f>
        <v>0</v>
      </c>
      <c r="C90" s="24" t="s">
        <v>153</v>
      </c>
    </row>
    <row r="91" customFormat="false" ht="15" hidden="false" customHeight="false" outlineLevel="0" collapsed="false">
      <c r="A91" s="65" t="s">
        <v>154</v>
      </c>
      <c r="B91" s="66" t="n">
        <f aca="false">COUNTIFS(Calendrier!$Q$6:$Q$205,"Publié",Calendrier!$U$6:$U$205,"")</f>
        <v>0</v>
      </c>
      <c r="C91" s="24" t="s">
        <v>155</v>
      </c>
    </row>
    <row r="92" customFormat="false" ht="15" hidden="false" customHeight="false" outlineLevel="0" collapsed="false">
      <c r="A92" s="65" t="s">
        <v>156</v>
      </c>
      <c r="B92" s="66" t="str">
        <f aca="false">IF('Cadre stratégique'!C41=0,"non défini",IF(ROUND('Cadre stratégique'!C41,4)=1,"OK","À corriger"))</f>
        <v>non défini</v>
      </c>
      <c r="C92" s="24" t="s">
        <v>157</v>
      </c>
    </row>
    <row r="93" customFormat="false" ht="15" hidden="false" customHeight="false" outlineLevel="0" collapsed="false">
      <c r="A93" s="65" t="s">
        <v>158</v>
      </c>
      <c r="B93" s="66" t="str">
        <f aca="false">IF('Cadre stratégique'!C53=0,"non défini",IF(ROUND('Cadre stratégique'!C53,4)=1,"OK","À corriger"))</f>
        <v>non défini</v>
      </c>
      <c r="C93" s="24" t="s">
        <v>157</v>
      </c>
    </row>
  </sheetData>
  <mergeCells count="1">
    <mergeCell ref="C87:G87"/>
  </mergeCells>
  <conditionalFormatting sqref="B88:B91">
    <cfRule type="expression" priority="2" aboveAverage="0" equalAverage="0" bottom="0" percent="0" rank="0" text="" dxfId="15">
      <formula>B88&gt;0</formula>
    </cfRule>
    <cfRule type="expression" priority="3" aboveAverage="0" equalAverage="0" bottom="0" percent="0" rank="0" text="" dxfId="13">
      <formula>B88=0</formula>
    </cfRule>
  </conditionalFormatting>
  <conditionalFormatting sqref="B92:B93">
    <cfRule type="expression" priority="4" aboveAverage="0" equalAverage="0" bottom="0" percent="0" rank="0" text="" dxfId="15">
      <formula>B92="À corriger"</formula>
    </cfRule>
    <cfRule type="expression" priority="5" aboveAverage="0" equalAverage="0" bottom="0" percent="0" rank="0" text="" dxfId="13">
      <formula>B92="OK"</formula>
    </cfRule>
  </conditionalFormatting>
  <conditionalFormatting sqref="D25:D37">
    <cfRule type="expression" priority="6" aboveAverage="0" equalAverage="0" bottom="0" percent="0" rank="0" text="" dxfId="20">
      <formula>AND(ISNUMBER(D25),D25&lt;0)</formula>
    </cfRule>
  </conditionalFormatting>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A5568"/>
    <pageSetUpPr fitToPage="true"/>
  </sheetPr>
  <dimension ref="A1:H6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6"/>
    <col collapsed="false" customWidth="true" hidden="false" outlineLevel="0" max="4" min="3" style="0" width="18"/>
    <col collapsed="false" customWidth="true" hidden="false" outlineLevel="0" max="5" min="5" style="0" width="22"/>
    <col collapsed="false" customWidth="true" hidden="false" outlineLevel="0" max="6" min="6" style="0" width="12"/>
    <col collapsed="false" customWidth="true" hidden="false" outlineLevel="0" max="7" min="7" style="0" width="34"/>
    <col collapsed="false" customWidth="true" hidden="false" outlineLevel="0" max="8" min="8" style="0" width="16"/>
  </cols>
  <sheetData>
    <row r="1" customFormat="false" ht="25.5" hidden="false" customHeight="true" outlineLevel="0" collapsed="false">
      <c r="A1" s="9" t="s">
        <v>159</v>
      </c>
    </row>
    <row r="2" customFormat="false" ht="15" hidden="false" customHeight="false" outlineLevel="0" collapsed="false">
      <c r="A2" s="24" t="s">
        <v>160</v>
      </c>
    </row>
    <row r="4" customFormat="false" ht="31.5" hidden="false" customHeight="true" outlineLevel="0" collapsed="false">
      <c r="A4" s="31" t="s">
        <v>161</v>
      </c>
      <c r="B4" s="31" t="s">
        <v>162</v>
      </c>
      <c r="C4" s="31" t="s">
        <v>89</v>
      </c>
      <c r="D4" s="31" t="s">
        <v>163</v>
      </c>
      <c r="E4" s="31" t="s">
        <v>68</v>
      </c>
      <c r="F4" s="31" t="s">
        <v>164</v>
      </c>
      <c r="G4" s="31" t="s">
        <v>165</v>
      </c>
      <c r="H4" s="31" t="s">
        <v>166</v>
      </c>
    </row>
    <row r="5" customFormat="false" ht="15" hidden="false" customHeight="false" outlineLevel="0" collapsed="false">
      <c r="A5" s="35"/>
      <c r="B5" s="37"/>
      <c r="C5" s="37"/>
      <c r="D5" s="37"/>
      <c r="E5" s="37"/>
      <c r="F5" s="37"/>
      <c r="G5" s="37"/>
      <c r="H5" s="37"/>
    </row>
    <row r="6" customFormat="false" ht="15" hidden="false" customHeight="false" outlineLevel="0" collapsed="false">
      <c r="A6" s="35"/>
      <c r="B6" s="37"/>
      <c r="C6" s="37"/>
      <c r="D6" s="37"/>
      <c r="E6" s="37"/>
      <c r="F6" s="37"/>
      <c r="G6" s="37"/>
      <c r="H6" s="37"/>
    </row>
    <row r="7" customFormat="false" ht="15" hidden="false" customHeight="false" outlineLevel="0" collapsed="false">
      <c r="A7" s="35"/>
      <c r="B7" s="37"/>
      <c r="C7" s="37"/>
      <c r="D7" s="37"/>
      <c r="E7" s="37"/>
      <c r="F7" s="37"/>
      <c r="G7" s="37"/>
      <c r="H7" s="37"/>
    </row>
    <row r="8" customFormat="false" ht="15" hidden="false" customHeight="false" outlineLevel="0" collapsed="false">
      <c r="A8" s="35"/>
      <c r="B8" s="37"/>
      <c r="C8" s="37"/>
      <c r="D8" s="37"/>
      <c r="E8" s="37"/>
      <c r="F8" s="37"/>
      <c r="G8" s="37"/>
      <c r="H8" s="37"/>
    </row>
    <row r="9" customFormat="false" ht="15" hidden="false" customHeight="false" outlineLevel="0" collapsed="false">
      <c r="A9" s="35"/>
      <c r="B9" s="37"/>
      <c r="C9" s="37"/>
      <c r="D9" s="37"/>
      <c r="E9" s="37"/>
      <c r="F9" s="37"/>
      <c r="G9" s="37"/>
      <c r="H9" s="37"/>
    </row>
    <row r="10" customFormat="false" ht="15" hidden="false" customHeight="false" outlineLevel="0" collapsed="false">
      <c r="A10" s="35"/>
      <c r="B10" s="37"/>
      <c r="C10" s="37"/>
      <c r="D10" s="37"/>
      <c r="E10" s="37"/>
      <c r="F10" s="37"/>
      <c r="G10" s="37"/>
      <c r="H10" s="37"/>
    </row>
    <row r="11" customFormat="false" ht="15" hidden="false" customHeight="false" outlineLevel="0" collapsed="false">
      <c r="A11" s="35"/>
      <c r="B11" s="37"/>
      <c r="C11" s="37"/>
      <c r="D11" s="37"/>
      <c r="E11" s="37"/>
      <c r="F11" s="37"/>
      <c r="G11" s="37"/>
      <c r="H11" s="37"/>
    </row>
    <row r="12" customFormat="false" ht="15" hidden="false" customHeight="false" outlineLevel="0" collapsed="false">
      <c r="A12" s="35"/>
      <c r="B12" s="37"/>
      <c r="C12" s="37"/>
      <c r="D12" s="37"/>
      <c r="E12" s="37"/>
      <c r="F12" s="37"/>
      <c r="G12" s="37"/>
      <c r="H12" s="37"/>
    </row>
    <row r="13" customFormat="false" ht="15" hidden="false" customHeight="false" outlineLevel="0" collapsed="false">
      <c r="A13" s="35"/>
      <c r="B13" s="37"/>
      <c r="C13" s="37"/>
      <c r="D13" s="37"/>
      <c r="E13" s="37"/>
      <c r="F13" s="37"/>
      <c r="G13" s="37"/>
      <c r="H13" s="37"/>
    </row>
    <row r="14" customFormat="false" ht="15" hidden="false" customHeight="false" outlineLevel="0" collapsed="false">
      <c r="A14" s="35"/>
      <c r="B14" s="37"/>
      <c r="C14" s="37"/>
      <c r="D14" s="37"/>
      <c r="E14" s="37"/>
      <c r="F14" s="37"/>
      <c r="G14" s="37"/>
      <c r="H14" s="37"/>
    </row>
    <row r="15" customFormat="false" ht="15" hidden="false" customHeight="false" outlineLevel="0" collapsed="false">
      <c r="A15" s="35"/>
      <c r="B15" s="37"/>
      <c r="C15" s="37"/>
      <c r="D15" s="37"/>
      <c r="E15" s="37"/>
      <c r="F15" s="37"/>
      <c r="G15" s="37"/>
      <c r="H15" s="37"/>
    </row>
    <row r="16" customFormat="false" ht="15" hidden="false" customHeight="false" outlineLevel="0" collapsed="false">
      <c r="A16" s="35"/>
      <c r="B16" s="37"/>
      <c r="C16" s="37"/>
      <c r="D16" s="37"/>
      <c r="E16" s="37"/>
      <c r="F16" s="37"/>
      <c r="G16" s="37"/>
      <c r="H16" s="37"/>
    </row>
    <row r="17" customFormat="false" ht="15" hidden="false" customHeight="false" outlineLevel="0" collapsed="false">
      <c r="A17" s="35"/>
      <c r="B17" s="37"/>
      <c r="C17" s="37"/>
      <c r="D17" s="37"/>
      <c r="E17" s="37"/>
      <c r="F17" s="37"/>
      <c r="G17" s="37"/>
      <c r="H17" s="37"/>
    </row>
    <row r="18" customFormat="false" ht="15" hidden="false" customHeight="false" outlineLevel="0" collapsed="false">
      <c r="A18" s="35"/>
      <c r="B18" s="37"/>
      <c r="C18" s="37"/>
      <c r="D18" s="37"/>
      <c r="E18" s="37"/>
      <c r="F18" s="37"/>
      <c r="G18" s="37"/>
      <c r="H18" s="37"/>
    </row>
    <row r="19" customFormat="false" ht="15" hidden="false" customHeight="false" outlineLevel="0" collapsed="false">
      <c r="A19" s="35"/>
      <c r="B19" s="37"/>
      <c r="C19" s="37"/>
      <c r="D19" s="37"/>
      <c r="E19" s="37"/>
      <c r="F19" s="37"/>
      <c r="G19" s="37"/>
      <c r="H19" s="37"/>
    </row>
    <row r="20" customFormat="false" ht="15" hidden="false" customHeight="false" outlineLevel="0" collapsed="false">
      <c r="A20" s="35"/>
      <c r="B20" s="37"/>
      <c r="C20" s="37"/>
      <c r="D20" s="37"/>
      <c r="E20" s="37"/>
      <c r="F20" s="37"/>
      <c r="G20" s="37"/>
      <c r="H20" s="37"/>
    </row>
    <row r="21" customFormat="false" ht="15" hidden="false" customHeight="false" outlineLevel="0" collapsed="false">
      <c r="A21" s="35"/>
      <c r="B21" s="37"/>
      <c r="C21" s="37"/>
      <c r="D21" s="37"/>
      <c r="E21" s="37"/>
      <c r="F21" s="37"/>
      <c r="G21" s="37"/>
      <c r="H21" s="37"/>
    </row>
    <row r="22" customFormat="false" ht="15" hidden="false" customHeight="false" outlineLevel="0" collapsed="false">
      <c r="A22" s="35"/>
      <c r="B22" s="37"/>
      <c r="C22" s="37"/>
      <c r="D22" s="37"/>
      <c r="E22" s="37"/>
      <c r="F22" s="37"/>
      <c r="G22" s="37"/>
      <c r="H22" s="37"/>
    </row>
    <row r="23" customFormat="false" ht="15" hidden="false" customHeight="false" outlineLevel="0" collapsed="false">
      <c r="A23" s="35"/>
      <c r="B23" s="37"/>
      <c r="C23" s="37"/>
      <c r="D23" s="37"/>
      <c r="E23" s="37"/>
      <c r="F23" s="37"/>
      <c r="G23" s="37"/>
      <c r="H23" s="37"/>
    </row>
    <row r="24" customFormat="false" ht="15" hidden="false" customHeight="false" outlineLevel="0" collapsed="false">
      <c r="A24" s="35"/>
      <c r="B24" s="37"/>
      <c r="C24" s="37"/>
      <c r="D24" s="37"/>
      <c r="E24" s="37"/>
      <c r="F24" s="37"/>
      <c r="G24" s="37"/>
      <c r="H24" s="37"/>
    </row>
    <row r="25" customFormat="false" ht="15" hidden="false" customHeight="false" outlineLevel="0" collapsed="false">
      <c r="A25" s="35"/>
      <c r="B25" s="37"/>
      <c r="C25" s="37"/>
      <c r="D25" s="37"/>
      <c r="E25" s="37"/>
      <c r="F25" s="37"/>
      <c r="G25" s="37"/>
      <c r="H25" s="37"/>
    </row>
    <row r="26" customFormat="false" ht="15" hidden="false" customHeight="false" outlineLevel="0" collapsed="false">
      <c r="A26" s="35"/>
      <c r="B26" s="37"/>
      <c r="C26" s="37"/>
      <c r="D26" s="37"/>
      <c r="E26" s="37"/>
      <c r="F26" s="37"/>
      <c r="G26" s="37"/>
      <c r="H26" s="37"/>
    </row>
    <row r="27" customFormat="false" ht="15" hidden="false" customHeight="false" outlineLevel="0" collapsed="false">
      <c r="A27" s="35"/>
      <c r="B27" s="37"/>
      <c r="C27" s="37"/>
      <c r="D27" s="37"/>
      <c r="E27" s="37"/>
      <c r="F27" s="37"/>
      <c r="G27" s="37"/>
      <c r="H27" s="37"/>
    </row>
    <row r="28" customFormat="false" ht="15" hidden="false" customHeight="false" outlineLevel="0" collapsed="false">
      <c r="A28" s="35"/>
      <c r="B28" s="37"/>
      <c r="C28" s="37"/>
      <c r="D28" s="37"/>
      <c r="E28" s="37"/>
      <c r="F28" s="37"/>
      <c r="G28" s="37"/>
      <c r="H28" s="37"/>
    </row>
    <row r="29" customFormat="false" ht="15" hidden="false" customHeight="false" outlineLevel="0" collapsed="false">
      <c r="A29" s="35"/>
      <c r="B29" s="37"/>
      <c r="C29" s="37"/>
      <c r="D29" s="37"/>
      <c r="E29" s="37"/>
      <c r="F29" s="37"/>
      <c r="G29" s="37"/>
      <c r="H29" s="37"/>
    </row>
    <row r="30" customFormat="false" ht="15" hidden="false" customHeight="false" outlineLevel="0" collapsed="false">
      <c r="A30" s="35"/>
      <c r="B30" s="37"/>
      <c r="C30" s="37"/>
      <c r="D30" s="37"/>
      <c r="E30" s="37"/>
      <c r="F30" s="37"/>
      <c r="G30" s="37"/>
      <c r="H30" s="37"/>
    </row>
    <row r="31" customFormat="false" ht="15" hidden="false" customHeight="false" outlineLevel="0" collapsed="false">
      <c r="A31" s="35"/>
      <c r="B31" s="37"/>
      <c r="C31" s="37"/>
      <c r="D31" s="37"/>
      <c r="E31" s="37"/>
      <c r="F31" s="37"/>
      <c r="G31" s="37"/>
      <c r="H31" s="37"/>
    </row>
    <row r="32" customFormat="false" ht="15" hidden="false" customHeight="false" outlineLevel="0" collapsed="false">
      <c r="A32" s="35"/>
      <c r="B32" s="37"/>
      <c r="C32" s="37"/>
      <c r="D32" s="37"/>
      <c r="E32" s="37"/>
      <c r="F32" s="37"/>
      <c r="G32" s="37"/>
      <c r="H32" s="37"/>
    </row>
    <row r="33" customFormat="false" ht="15" hidden="false" customHeight="false" outlineLevel="0" collapsed="false">
      <c r="A33" s="35"/>
      <c r="B33" s="37"/>
      <c r="C33" s="37"/>
      <c r="D33" s="37"/>
      <c r="E33" s="37"/>
      <c r="F33" s="37"/>
      <c r="G33" s="37"/>
      <c r="H33" s="37"/>
    </row>
    <row r="34" customFormat="false" ht="15" hidden="false" customHeight="false" outlineLevel="0" collapsed="false">
      <c r="A34" s="35"/>
      <c r="B34" s="37"/>
      <c r="C34" s="37"/>
      <c r="D34" s="37"/>
      <c r="E34" s="37"/>
      <c r="F34" s="37"/>
      <c r="G34" s="37"/>
      <c r="H34" s="37"/>
    </row>
    <row r="35" customFormat="false" ht="15" hidden="false" customHeight="false" outlineLevel="0" collapsed="false">
      <c r="A35" s="35"/>
      <c r="B35" s="37"/>
      <c r="C35" s="37"/>
      <c r="D35" s="37"/>
      <c r="E35" s="37"/>
      <c r="F35" s="37"/>
      <c r="G35" s="37"/>
      <c r="H35" s="37"/>
    </row>
    <row r="36" customFormat="false" ht="15" hidden="false" customHeight="false" outlineLevel="0" collapsed="false">
      <c r="A36" s="35"/>
      <c r="B36" s="37"/>
      <c r="C36" s="37"/>
      <c r="D36" s="37"/>
      <c r="E36" s="37"/>
      <c r="F36" s="37"/>
      <c r="G36" s="37"/>
      <c r="H36" s="37"/>
    </row>
    <row r="37" customFormat="false" ht="15" hidden="false" customHeight="false" outlineLevel="0" collapsed="false">
      <c r="A37" s="35"/>
      <c r="B37" s="37"/>
      <c r="C37" s="37"/>
      <c r="D37" s="37"/>
      <c r="E37" s="37"/>
      <c r="F37" s="37"/>
      <c r="G37" s="37"/>
      <c r="H37" s="37"/>
    </row>
    <row r="38" customFormat="false" ht="15" hidden="false" customHeight="false" outlineLevel="0" collapsed="false">
      <c r="A38" s="35"/>
      <c r="B38" s="37"/>
      <c r="C38" s="37"/>
      <c r="D38" s="37"/>
      <c r="E38" s="37"/>
      <c r="F38" s="37"/>
      <c r="G38" s="37"/>
      <c r="H38" s="37"/>
    </row>
    <row r="39" customFormat="false" ht="15" hidden="false" customHeight="false" outlineLevel="0" collapsed="false">
      <c r="A39" s="35"/>
      <c r="B39" s="37"/>
      <c r="C39" s="37"/>
      <c r="D39" s="37"/>
      <c r="E39" s="37"/>
      <c r="F39" s="37"/>
      <c r="G39" s="37"/>
      <c r="H39" s="37"/>
    </row>
    <row r="40" customFormat="false" ht="15" hidden="false" customHeight="false" outlineLevel="0" collapsed="false">
      <c r="A40" s="35"/>
      <c r="B40" s="37"/>
      <c r="C40" s="37"/>
      <c r="D40" s="37"/>
      <c r="E40" s="37"/>
      <c r="F40" s="37"/>
      <c r="G40" s="37"/>
      <c r="H40" s="37"/>
    </row>
    <row r="41" customFormat="false" ht="15" hidden="false" customHeight="false" outlineLevel="0" collapsed="false">
      <c r="A41" s="35"/>
      <c r="B41" s="37"/>
      <c r="C41" s="37"/>
      <c r="D41" s="37"/>
      <c r="E41" s="37"/>
      <c r="F41" s="37"/>
      <c r="G41" s="37"/>
      <c r="H41" s="37"/>
    </row>
    <row r="42" customFormat="false" ht="15" hidden="false" customHeight="false" outlineLevel="0" collapsed="false">
      <c r="A42" s="35"/>
      <c r="B42" s="37"/>
      <c r="C42" s="37"/>
      <c r="D42" s="37"/>
      <c r="E42" s="37"/>
      <c r="F42" s="37"/>
      <c r="G42" s="37"/>
      <c r="H42" s="37"/>
    </row>
    <row r="43" customFormat="false" ht="15" hidden="false" customHeight="false" outlineLevel="0" collapsed="false">
      <c r="A43" s="35"/>
      <c r="B43" s="37"/>
      <c r="C43" s="37"/>
      <c r="D43" s="37"/>
      <c r="E43" s="37"/>
      <c r="F43" s="37"/>
      <c r="G43" s="37"/>
      <c r="H43" s="37"/>
    </row>
    <row r="44" customFormat="false" ht="15" hidden="false" customHeight="false" outlineLevel="0" collapsed="false">
      <c r="A44" s="35"/>
      <c r="B44" s="37"/>
      <c r="C44" s="37"/>
      <c r="D44" s="37"/>
      <c r="E44" s="37"/>
      <c r="F44" s="37"/>
      <c r="G44" s="37"/>
      <c r="H44" s="37"/>
    </row>
    <row r="45" customFormat="false" ht="15" hidden="false" customHeight="false" outlineLevel="0" collapsed="false">
      <c r="A45" s="35"/>
      <c r="B45" s="37"/>
      <c r="C45" s="37"/>
      <c r="D45" s="37"/>
      <c r="E45" s="37"/>
      <c r="F45" s="37"/>
      <c r="G45" s="37"/>
      <c r="H45" s="37"/>
    </row>
    <row r="46" customFormat="false" ht="15" hidden="false" customHeight="false" outlineLevel="0" collapsed="false">
      <c r="A46" s="35"/>
      <c r="B46" s="37"/>
      <c r="C46" s="37"/>
      <c r="D46" s="37"/>
      <c r="E46" s="37"/>
      <c r="F46" s="37"/>
      <c r="G46" s="37"/>
      <c r="H46" s="37"/>
    </row>
    <row r="47" customFormat="false" ht="15" hidden="false" customHeight="false" outlineLevel="0" collapsed="false">
      <c r="A47" s="35"/>
      <c r="B47" s="37"/>
      <c r="C47" s="37"/>
      <c r="D47" s="37"/>
      <c r="E47" s="37"/>
      <c r="F47" s="37"/>
      <c r="G47" s="37"/>
      <c r="H47" s="37"/>
    </row>
    <row r="48" customFormat="false" ht="15" hidden="false" customHeight="false" outlineLevel="0" collapsed="false">
      <c r="A48" s="35"/>
      <c r="B48" s="37"/>
      <c r="C48" s="37"/>
      <c r="D48" s="37"/>
      <c r="E48" s="37"/>
      <c r="F48" s="37"/>
      <c r="G48" s="37"/>
      <c r="H48" s="37"/>
    </row>
    <row r="49" customFormat="false" ht="15" hidden="false" customHeight="false" outlineLevel="0" collapsed="false">
      <c r="A49" s="35"/>
      <c r="B49" s="37"/>
      <c r="C49" s="37"/>
      <c r="D49" s="37"/>
      <c r="E49" s="37"/>
      <c r="F49" s="37"/>
      <c r="G49" s="37"/>
      <c r="H49" s="37"/>
    </row>
    <row r="50" customFormat="false" ht="15" hidden="false" customHeight="false" outlineLevel="0" collapsed="false">
      <c r="A50" s="35"/>
      <c r="B50" s="37"/>
      <c r="C50" s="37"/>
      <c r="D50" s="37"/>
      <c r="E50" s="37"/>
      <c r="F50" s="37"/>
      <c r="G50" s="37"/>
      <c r="H50" s="37"/>
    </row>
    <row r="51" customFormat="false" ht="15" hidden="false" customHeight="false" outlineLevel="0" collapsed="false">
      <c r="A51" s="35"/>
      <c r="B51" s="37"/>
      <c r="C51" s="37"/>
      <c r="D51" s="37"/>
      <c r="E51" s="37"/>
      <c r="F51" s="37"/>
      <c r="G51" s="37"/>
      <c r="H51" s="37"/>
    </row>
    <row r="52" customFormat="false" ht="15" hidden="false" customHeight="false" outlineLevel="0" collapsed="false">
      <c r="A52" s="35"/>
      <c r="B52" s="37"/>
      <c r="C52" s="37"/>
      <c r="D52" s="37"/>
      <c r="E52" s="37"/>
      <c r="F52" s="37"/>
      <c r="G52" s="37"/>
      <c r="H52" s="37"/>
    </row>
    <row r="53" customFormat="false" ht="15" hidden="false" customHeight="false" outlineLevel="0" collapsed="false">
      <c r="A53" s="35"/>
      <c r="B53" s="37"/>
      <c r="C53" s="37"/>
      <c r="D53" s="37"/>
      <c r="E53" s="37"/>
      <c r="F53" s="37"/>
      <c r="G53" s="37"/>
      <c r="H53" s="37"/>
    </row>
    <row r="54" customFormat="false" ht="15" hidden="false" customHeight="false" outlineLevel="0" collapsed="false">
      <c r="A54" s="35"/>
      <c r="B54" s="37"/>
      <c r="C54" s="37"/>
      <c r="D54" s="37"/>
      <c r="E54" s="37"/>
      <c r="F54" s="37"/>
      <c r="G54" s="37"/>
      <c r="H54" s="37"/>
    </row>
    <row r="55" customFormat="false" ht="15" hidden="false" customHeight="false" outlineLevel="0" collapsed="false">
      <c r="A55" s="35"/>
      <c r="B55" s="37"/>
      <c r="C55" s="37"/>
      <c r="D55" s="37"/>
      <c r="E55" s="37"/>
      <c r="F55" s="37"/>
      <c r="G55" s="37"/>
      <c r="H55" s="37"/>
    </row>
    <row r="56" customFormat="false" ht="15" hidden="false" customHeight="false" outlineLevel="0" collapsed="false">
      <c r="A56" s="35"/>
      <c r="B56" s="37"/>
      <c r="C56" s="37"/>
      <c r="D56" s="37"/>
      <c r="E56" s="37"/>
      <c r="F56" s="37"/>
      <c r="G56" s="37"/>
      <c r="H56" s="37"/>
    </row>
    <row r="57" customFormat="false" ht="15" hidden="false" customHeight="false" outlineLevel="0" collapsed="false">
      <c r="A57" s="35"/>
      <c r="B57" s="37"/>
      <c r="C57" s="37"/>
      <c r="D57" s="37"/>
      <c r="E57" s="37"/>
      <c r="F57" s="37"/>
      <c r="G57" s="37"/>
      <c r="H57" s="37"/>
    </row>
    <row r="58" customFormat="false" ht="15" hidden="false" customHeight="false" outlineLevel="0" collapsed="false">
      <c r="A58" s="35"/>
      <c r="B58" s="37"/>
      <c r="C58" s="37"/>
      <c r="D58" s="37"/>
      <c r="E58" s="37"/>
      <c r="F58" s="37"/>
      <c r="G58" s="37"/>
      <c r="H58" s="37"/>
    </row>
    <row r="59" customFormat="false" ht="15" hidden="false" customHeight="false" outlineLevel="0" collapsed="false">
      <c r="A59" s="35"/>
      <c r="B59" s="37"/>
      <c r="C59" s="37"/>
      <c r="D59" s="37"/>
      <c r="E59" s="37"/>
      <c r="F59" s="37"/>
      <c r="G59" s="37"/>
      <c r="H59" s="37"/>
    </row>
    <row r="60" customFormat="false" ht="15" hidden="false" customHeight="false" outlineLevel="0" collapsed="false">
      <c r="A60" s="35"/>
      <c r="B60" s="37"/>
      <c r="C60" s="37"/>
      <c r="D60" s="37"/>
      <c r="E60" s="37"/>
      <c r="F60" s="37"/>
      <c r="G60" s="37"/>
      <c r="H60" s="37"/>
    </row>
    <row r="61" customFormat="false" ht="15" hidden="false" customHeight="false" outlineLevel="0" collapsed="false">
      <c r="A61" s="35"/>
      <c r="B61" s="37"/>
      <c r="C61" s="37"/>
      <c r="D61" s="37"/>
      <c r="E61" s="37"/>
      <c r="F61" s="37"/>
      <c r="G61" s="37"/>
      <c r="H61" s="37"/>
    </row>
    <row r="62" customFormat="false" ht="15" hidden="false" customHeight="false" outlineLevel="0" collapsed="false">
      <c r="A62" s="35"/>
      <c r="B62" s="37"/>
      <c r="C62" s="37"/>
      <c r="D62" s="37"/>
      <c r="E62" s="37"/>
      <c r="F62" s="37"/>
      <c r="G62" s="37"/>
      <c r="H62" s="37"/>
    </row>
    <row r="63" customFormat="false" ht="15" hidden="false" customHeight="false" outlineLevel="0" collapsed="false">
      <c r="A63" s="35"/>
      <c r="B63" s="37"/>
      <c r="C63" s="37"/>
      <c r="D63" s="37"/>
      <c r="E63" s="37"/>
      <c r="F63" s="37"/>
      <c r="G63" s="37"/>
      <c r="H63" s="37"/>
    </row>
    <row r="64" customFormat="false" ht="15" hidden="false" customHeight="false" outlineLevel="0" collapsed="false">
      <c r="A64" s="35"/>
      <c r="B64" s="37"/>
      <c r="C64" s="37"/>
      <c r="D64" s="37"/>
      <c r="E64" s="37"/>
      <c r="F64" s="37"/>
      <c r="G64" s="37"/>
      <c r="H64" s="37"/>
    </row>
  </sheetData>
  <conditionalFormatting sqref="A5:H64">
    <cfRule type="expression" priority="2" aboveAverage="0" equalAverage="0" bottom="0" percent="0" rank="0" text="" dxfId="21">
      <formula>$H5="Oui"</formula>
    </cfRule>
  </conditionalFormatting>
  <dataValidations count="5">
    <dataValidation allowBlank="true" error="Choisissez un pilier de la liste." errorStyle="stop" errorTitle="Valeur hors liste" operator="between" showDropDown="false" showErrorMessage="true" showInputMessage="false" sqref="C5:C64" type="list">
      <formula1>Paramètres!$C$5:$C$16</formula1>
      <formula2>0</formula2>
    </dataValidation>
    <dataValidation allowBlank="true" error="Choisissez un format de la liste." errorStyle="stop" errorTitle="Valeur hors liste" operator="between" showDropDown="false" showErrorMessage="true" showInputMessage="false" sqref="D5:D64" type="list">
      <formula1>Paramètres!$B$5:$B$16</formula1>
      <formula2>0</formula2>
    </dataValidation>
    <dataValidation allowBlank="true" error="Choisissez un objectif de la liste." errorStyle="stop" errorTitle="Valeur hors liste" operator="between" showDropDown="false" showErrorMessage="true" showInputMessage="false" sqref="E5:E64" type="list">
      <formula1>Paramètres!$G$5:$G$12</formula1>
      <formula2>0</formula2>
    </dataValidation>
    <dataValidation allowBlank="true" error="Choisissez Haute, Moyenne ou Basse." errorStyle="stop" errorTitle="Valeur hors liste" operator="between" showDropDown="false" showErrorMessage="true" showInputMessage="false" sqref="F5:F64" type="list">
      <formula1>"Haute,Moyenne,Basse"</formula1>
      <formula2>0</formula2>
    </dataValidation>
    <dataValidation allowBlank="true" error="Choisissez Oui ou Non." errorStyle="stop" errorTitle="Valeur hors liste" operator="between" showDropDown="false" showErrorMessage="true" showInputMessage="false" sqref="H5:H64" type="list">
      <formula1>"Oui,Non"</formula1>
      <formula2>0</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A5568"/>
    <pageSetUpPr fitToPage="true"/>
  </sheetPr>
  <dimension ref="A1:F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2"/>
    <col collapsed="false" customWidth="true" hidden="false" outlineLevel="0" max="3" min="3" style="0" width="24"/>
    <col collapsed="false" customWidth="true" hidden="false" outlineLevel="0" max="4" min="4" style="0" width="44"/>
    <col collapsed="false" customWidth="true" hidden="false" outlineLevel="0" max="6" min="5" style="0" width="16"/>
  </cols>
  <sheetData>
    <row r="1" customFormat="false" ht="25.5" hidden="false" customHeight="true" outlineLevel="0" collapsed="false">
      <c r="A1" s="9" t="s">
        <v>167</v>
      </c>
    </row>
    <row r="2" customFormat="false" ht="15" hidden="false" customHeight="false" outlineLevel="0" collapsed="false">
      <c r="A2" s="10" t="s">
        <v>168</v>
      </c>
    </row>
    <row r="4" customFormat="false" ht="31.5" hidden="false" customHeight="true" outlineLevel="0" collapsed="false">
      <c r="A4" s="31" t="s">
        <v>169</v>
      </c>
      <c r="B4" s="31" t="s">
        <v>170</v>
      </c>
      <c r="C4" s="31" t="s">
        <v>171</v>
      </c>
      <c r="D4" s="31" t="s">
        <v>172</v>
      </c>
      <c r="E4" s="31" t="s">
        <v>173</v>
      </c>
      <c r="F4" s="31" t="s">
        <v>174</v>
      </c>
    </row>
    <row r="5" customFormat="false" ht="15" hidden="false" customHeight="false" outlineLevel="0" collapsed="false">
      <c r="A5" s="35"/>
      <c r="B5" s="37"/>
      <c r="C5" s="37"/>
      <c r="D5" s="37"/>
      <c r="E5" s="35"/>
      <c r="F5" s="37"/>
    </row>
    <row r="6" customFormat="false" ht="15" hidden="false" customHeight="false" outlineLevel="0" collapsed="false">
      <c r="A6" s="35"/>
      <c r="B6" s="37"/>
      <c r="C6" s="37"/>
      <c r="D6" s="37"/>
      <c r="E6" s="35"/>
      <c r="F6" s="37"/>
    </row>
    <row r="7" customFormat="false" ht="15" hidden="false" customHeight="false" outlineLevel="0" collapsed="false">
      <c r="A7" s="35"/>
      <c r="B7" s="37"/>
      <c r="C7" s="37"/>
      <c r="D7" s="37"/>
      <c r="E7" s="35"/>
      <c r="F7" s="37"/>
    </row>
    <row r="8" customFormat="false" ht="15" hidden="false" customHeight="false" outlineLevel="0" collapsed="false">
      <c r="A8" s="35"/>
      <c r="B8" s="37"/>
      <c r="C8" s="37"/>
      <c r="D8" s="37"/>
      <c r="E8" s="35"/>
      <c r="F8" s="37"/>
    </row>
    <row r="9" customFormat="false" ht="15" hidden="false" customHeight="false" outlineLevel="0" collapsed="false">
      <c r="A9" s="35"/>
      <c r="B9" s="37"/>
      <c r="C9" s="37"/>
      <c r="D9" s="37"/>
      <c r="E9" s="35"/>
      <c r="F9" s="37"/>
    </row>
    <row r="10" customFormat="false" ht="15" hidden="false" customHeight="false" outlineLevel="0" collapsed="false">
      <c r="A10" s="35"/>
      <c r="B10" s="37"/>
      <c r="C10" s="37"/>
      <c r="D10" s="37"/>
      <c r="E10" s="35"/>
      <c r="F10" s="37"/>
    </row>
    <row r="11" customFormat="false" ht="15" hidden="false" customHeight="false" outlineLevel="0" collapsed="false">
      <c r="A11" s="35"/>
      <c r="B11" s="37"/>
      <c r="C11" s="37"/>
      <c r="D11" s="37"/>
      <c r="E11" s="35"/>
      <c r="F11" s="37"/>
    </row>
    <row r="12" customFormat="false" ht="15" hidden="false" customHeight="false" outlineLevel="0" collapsed="false">
      <c r="A12" s="35"/>
      <c r="B12" s="37"/>
      <c r="C12" s="37"/>
      <c r="D12" s="37"/>
      <c r="E12" s="35"/>
      <c r="F12" s="37"/>
    </row>
    <row r="13" customFormat="false" ht="15" hidden="false" customHeight="false" outlineLevel="0" collapsed="false">
      <c r="A13" s="35"/>
      <c r="B13" s="37"/>
      <c r="C13" s="37"/>
      <c r="D13" s="37"/>
      <c r="E13" s="35"/>
      <c r="F13" s="37"/>
    </row>
    <row r="14" customFormat="false" ht="15" hidden="false" customHeight="false" outlineLevel="0" collapsed="false">
      <c r="A14" s="35"/>
      <c r="B14" s="37"/>
      <c r="C14" s="37"/>
      <c r="D14" s="37"/>
      <c r="E14" s="35"/>
      <c r="F14" s="37"/>
    </row>
    <row r="15" customFormat="false" ht="15" hidden="false" customHeight="false" outlineLevel="0" collapsed="false">
      <c r="A15" s="35"/>
      <c r="B15" s="37"/>
      <c r="C15" s="37"/>
      <c r="D15" s="37"/>
      <c r="E15" s="35"/>
      <c r="F15" s="37"/>
    </row>
    <row r="16" customFormat="false" ht="15" hidden="false" customHeight="false" outlineLevel="0" collapsed="false">
      <c r="A16" s="35"/>
      <c r="B16" s="37"/>
      <c r="C16" s="37"/>
      <c r="D16" s="37"/>
      <c r="E16" s="35"/>
      <c r="F16" s="37"/>
    </row>
    <row r="17" customFormat="false" ht="15" hidden="false" customHeight="false" outlineLevel="0" collapsed="false">
      <c r="A17" s="35"/>
      <c r="B17" s="37"/>
      <c r="C17" s="37"/>
      <c r="D17" s="37"/>
      <c r="E17" s="35"/>
      <c r="F17" s="37"/>
    </row>
    <row r="18" customFormat="false" ht="15" hidden="false" customHeight="false" outlineLevel="0" collapsed="false">
      <c r="A18" s="35"/>
      <c r="B18" s="37"/>
      <c r="C18" s="37"/>
      <c r="D18" s="37"/>
      <c r="E18" s="35"/>
      <c r="F18" s="37"/>
    </row>
    <row r="19" customFormat="false" ht="15" hidden="false" customHeight="false" outlineLevel="0" collapsed="false">
      <c r="A19" s="35"/>
      <c r="B19" s="37"/>
      <c r="C19" s="37"/>
      <c r="D19" s="37"/>
      <c r="E19" s="35"/>
      <c r="F19" s="37"/>
    </row>
    <row r="20" customFormat="false" ht="15" hidden="false" customHeight="false" outlineLevel="0" collapsed="false">
      <c r="A20" s="35"/>
      <c r="B20" s="37"/>
      <c r="C20" s="37"/>
      <c r="D20" s="37"/>
      <c r="E20" s="35"/>
      <c r="F20" s="37"/>
    </row>
    <row r="21" customFormat="false" ht="15" hidden="false" customHeight="false" outlineLevel="0" collapsed="false">
      <c r="A21" s="35"/>
      <c r="B21" s="37"/>
      <c r="C21" s="37"/>
      <c r="D21" s="37"/>
      <c r="E21" s="35"/>
      <c r="F21" s="37"/>
    </row>
    <row r="22" customFormat="false" ht="15" hidden="false" customHeight="false" outlineLevel="0" collapsed="false">
      <c r="A22" s="35"/>
      <c r="B22" s="37"/>
      <c r="C22" s="37"/>
      <c r="D22" s="37"/>
      <c r="E22" s="35"/>
      <c r="F22" s="37"/>
    </row>
    <row r="23" customFormat="false" ht="15" hidden="false" customHeight="false" outlineLevel="0" collapsed="false">
      <c r="A23" s="35"/>
      <c r="B23" s="37"/>
      <c r="C23" s="37"/>
      <c r="D23" s="37"/>
      <c r="E23" s="35"/>
      <c r="F23" s="37"/>
    </row>
    <row r="24" customFormat="false" ht="15" hidden="false" customHeight="false" outlineLevel="0" collapsed="false">
      <c r="A24" s="35"/>
      <c r="B24" s="37"/>
      <c r="C24" s="37"/>
      <c r="D24" s="37"/>
      <c r="E24" s="35"/>
      <c r="F24" s="37"/>
    </row>
    <row r="25" customFormat="false" ht="15" hidden="false" customHeight="false" outlineLevel="0" collapsed="false">
      <c r="A25" s="35"/>
      <c r="B25" s="37"/>
      <c r="C25" s="37"/>
      <c r="D25" s="37"/>
      <c r="E25" s="35"/>
      <c r="F25" s="37"/>
    </row>
    <row r="26" customFormat="false" ht="15" hidden="false" customHeight="false" outlineLevel="0" collapsed="false">
      <c r="A26" s="35"/>
      <c r="B26" s="37"/>
      <c r="C26" s="37"/>
      <c r="D26" s="37"/>
      <c r="E26" s="35"/>
      <c r="F26" s="37"/>
    </row>
    <row r="27" customFormat="false" ht="15" hidden="false" customHeight="false" outlineLevel="0" collapsed="false">
      <c r="A27" s="35"/>
      <c r="B27" s="37"/>
      <c r="C27" s="37"/>
      <c r="D27" s="37"/>
      <c r="E27" s="35"/>
      <c r="F27" s="37"/>
    </row>
    <row r="28" customFormat="false" ht="15" hidden="false" customHeight="false" outlineLevel="0" collapsed="false">
      <c r="A28" s="35"/>
      <c r="B28" s="37"/>
      <c r="C28" s="37"/>
      <c r="D28" s="37"/>
      <c r="E28" s="35"/>
      <c r="F28" s="37"/>
    </row>
    <row r="29" customFormat="false" ht="15" hidden="false" customHeight="false" outlineLevel="0" collapsed="false">
      <c r="A29" s="35"/>
      <c r="B29" s="37"/>
      <c r="C29" s="37"/>
      <c r="D29" s="37"/>
      <c r="E29" s="35"/>
      <c r="F29" s="37"/>
    </row>
    <row r="30" customFormat="false" ht="15" hidden="false" customHeight="false" outlineLevel="0" collapsed="false">
      <c r="A30" s="35"/>
      <c r="B30" s="37"/>
      <c r="C30" s="37"/>
      <c r="D30" s="37"/>
      <c r="E30" s="35"/>
      <c r="F30" s="37"/>
    </row>
    <row r="31" customFormat="false" ht="15" hidden="false" customHeight="false" outlineLevel="0" collapsed="false">
      <c r="A31" s="35"/>
      <c r="B31" s="37"/>
      <c r="C31" s="37"/>
      <c r="D31" s="37"/>
      <c r="E31" s="35"/>
      <c r="F31" s="37"/>
    </row>
    <row r="32" customFormat="false" ht="15" hidden="false" customHeight="false" outlineLevel="0" collapsed="false">
      <c r="A32" s="35"/>
      <c r="B32" s="37"/>
      <c r="C32" s="37"/>
      <c r="D32" s="37"/>
      <c r="E32" s="35"/>
      <c r="F32" s="37"/>
    </row>
    <row r="33" customFormat="false" ht="15" hidden="false" customHeight="false" outlineLevel="0" collapsed="false">
      <c r="A33" s="35"/>
      <c r="B33" s="37"/>
      <c r="C33" s="37"/>
      <c r="D33" s="37"/>
      <c r="E33" s="35"/>
      <c r="F33" s="37"/>
    </row>
    <row r="34" customFormat="false" ht="15" hidden="false" customHeight="false" outlineLevel="0" collapsed="false">
      <c r="A34" s="35"/>
      <c r="B34" s="37"/>
      <c r="C34" s="37"/>
      <c r="D34" s="37"/>
      <c r="E34" s="35"/>
      <c r="F34" s="37"/>
    </row>
    <row r="35" customFormat="false" ht="15" hidden="false" customHeight="false" outlineLevel="0" collapsed="false">
      <c r="A35" s="35"/>
      <c r="B35" s="37"/>
      <c r="C35" s="37"/>
      <c r="D35" s="37"/>
      <c r="E35" s="35"/>
      <c r="F35" s="37"/>
    </row>
    <row r="36" customFormat="false" ht="15" hidden="false" customHeight="false" outlineLevel="0" collapsed="false">
      <c r="A36" s="35"/>
      <c r="B36" s="37"/>
      <c r="C36" s="37"/>
      <c r="D36" s="37"/>
      <c r="E36" s="35"/>
      <c r="F36" s="37"/>
    </row>
    <row r="37" customFormat="false" ht="15" hidden="false" customHeight="false" outlineLevel="0" collapsed="false">
      <c r="A37" s="35"/>
      <c r="B37" s="37"/>
      <c r="C37" s="37"/>
      <c r="D37" s="37"/>
      <c r="E37" s="35"/>
      <c r="F37" s="37"/>
    </row>
    <row r="38" customFormat="false" ht="15" hidden="false" customHeight="false" outlineLevel="0" collapsed="false">
      <c r="A38" s="35"/>
      <c r="B38" s="37"/>
      <c r="C38" s="37"/>
      <c r="D38" s="37"/>
      <c r="E38" s="35"/>
      <c r="F38" s="37"/>
    </row>
    <row r="39" customFormat="false" ht="15" hidden="false" customHeight="false" outlineLevel="0" collapsed="false">
      <c r="A39" s="35"/>
      <c r="B39" s="37"/>
      <c r="C39" s="37"/>
      <c r="D39" s="37"/>
      <c r="E39" s="35"/>
      <c r="F39" s="37"/>
    </row>
    <row r="40" customFormat="false" ht="15" hidden="false" customHeight="false" outlineLevel="0" collapsed="false">
      <c r="A40" s="35"/>
      <c r="B40" s="37"/>
      <c r="C40" s="37"/>
      <c r="D40" s="37"/>
      <c r="E40" s="35"/>
      <c r="F40" s="37"/>
    </row>
    <row r="41" customFormat="false" ht="15" hidden="false" customHeight="false" outlineLevel="0" collapsed="false">
      <c r="A41" s="35"/>
      <c r="B41" s="37"/>
      <c r="C41" s="37"/>
      <c r="D41" s="37"/>
      <c r="E41" s="35"/>
      <c r="F41" s="37"/>
    </row>
    <row r="42" customFormat="false" ht="15" hidden="false" customHeight="false" outlineLevel="0" collapsed="false">
      <c r="A42" s="35"/>
      <c r="B42" s="37"/>
      <c r="C42" s="37"/>
      <c r="D42" s="37"/>
      <c r="E42" s="35"/>
      <c r="F42" s="37"/>
    </row>
    <row r="43" customFormat="false" ht="15" hidden="false" customHeight="false" outlineLevel="0" collapsed="false">
      <c r="A43" s="35"/>
      <c r="B43" s="37"/>
      <c r="C43" s="37"/>
      <c r="D43" s="37"/>
      <c r="E43" s="35"/>
      <c r="F43" s="37"/>
    </row>
    <row r="44" customFormat="false" ht="15" hidden="false" customHeight="false" outlineLevel="0" collapsed="false">
      <c r="A44" s="35"/>
      <c r="B44" s="37"/>
      <c r="C44" s="37"/>
      <c r="D44" s="37"/>
      <c r="E44" s="35"/>
      <c r="F44" s="37"/>
    </row>
  </sheetData>
  <conditionalFormatting sqref="A5:F44">
    <cfRule type="expression" priority="2" aboveAverage="0" equalAverage="0" bottom="0" percent="0" rank="0" text="" dxfId="21">
      <formula>$F5="Oui"</formula>
    </cfRule>
  </conditionalFormatting>
  <dataValidations count="2">
    <dataValidation allowBlank="true" error="Choisissez un type de la liste." errorStyle="stop" errorTitle="Valeur hors liste" operator="between" showDropDown="false" showErrorMessage="true" showInputMessage="false" sqref="C5:C44" type="list">
      <formula1>"Lancement,Promotion ou offre,Événement du secteur,Fête ou jour férié,Saisonnalité,Échéance interne,Autre"</formula1>
      <formula2>0</formula2>
    </dataValidation>
    <dataValidation allowBlank="true" error="Choisissez Oui ou Non." errorStyle="stop" errorTitle="Valeur hors liste" operator="between" showDropDown="false" showErrorMessage="true" showInputMessage="false" sqref="F5:F44" type="list">
      <formula1>"Oui,Non"</formula1>
      <formula2>0</formula2>
    </dataValidation>
  </dataValidations>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I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20"/>
    <col collapsed="false" customWidth="true" hidden="false" outlineLevel="0" max="4" min="4" style="0" width="26"/>
    <col collapsed="false" customWidth="true" hidden="false" outlineLevel="0" max="6" min="5" style="0" width="16"/>
    <col collapsed="false" customWidth="true" hidden="false" outlineLevel="0" max="7" min="7" style="0" width="24"/>
    <col collapsed="false" customWidth="true" hidden="false" outlineLevel="0" max="8" min="8" style="0" width="48"/>
    <col collapsed="false" customWidth="true" hidden="false" outlineLevel="0" max="9" min="9" style="0" width="46"/>
  </cols>
  <sheetData>
    <row r="1" customFormat="false" ht="25.5" hidden="false" customHeight="true" outlineLevel="0" collapsed="false">
      <c r="A1" s="9" t="s">
        <v>175</v>
      </c>
    </row>
    <row r="2" customFormat="false" ht="15" hidden="false" customHeight="false" outlineLevel="0" collapsed="false">
      <c r="A2" s="10" t="s">
        <v>176</v>
      </c>
    </row>
    <row r="4" customFormat="false" ht="30" hidden="false" customHeight="true" outlineLevel="0" collapsed="false">
      <c r="A4" s="45" t="s">
        <v>177</v>
      </c>
      <c r="B4" s="45" t="s">
        <v>178</v>
      </c>
      <c r="C4" s="45" t="s">
        <v>179</v>
      </c>
      <c r="D4" s="45" t="s">
        <v>180</v>
      </c>
      <c r="E4" s="45" t="s">
        <v>181</v>
      </c>
      <c r="F4" s="45" t="s">
        <v>182</v>
      </c>
      <c r="G4" s="45" t="s">
        <v>183</v>
      </c>
      <c r="H4" s="45" t="s">
        <v>69</v>
      </c>
      <c r="I4" s="45" t="s">
        <v>184</v>
      </c>
    </row>
    <row r="5" customFormat="false" ht="23.85" hidden="false" customHeight="false" outlineLevel="0" collapsed="false">
      <c r="A5" s="17" t="s">
        <v>185</v>
      </c>
      <c r="B5" s="17" t="s">
        <v>186</v>
      </c>
      <c r="C5" s="17" t="s">
        <v>187</v>
      </c>
      <c r="D5" s="17" t="s">
        <v>188</v>
      </c>
      <c r="E5" s="17" t="s">
        <v>189</v>
      </c>
      <c r="F5" s="17" t="s">
        <v>190</v>
      </c>
      <c r="G5" s="17" t="s">
        <v>191</v>
      </c>
      <c r="H5" s="13" t="s">
        <v>192</v>
      </c>
      <c r="I5" s="13" t="s">
        <v>193</v>
      </c>
    </row>
    <row r="6" customFormat="false" ht="15" hidden="false" customHeight="false" outlineLevel="0" collapsed="false">
      <c r="A6" s="17" t="s">
        <v>194</v>
      </c>
      <c r="B6" s="17" t="s">
        <v>195</v>
      </c>
      <c r="C6" s="17" t="s">
        <v>196</v>
      </c>
      <c r="D6" s="17" t="s">
        <v>197</v>
      </c>
      <c r="E6" s="17" t="s">
        <v>198</v>
      </c>
      <c r="F6" s="17" t="s">
        <v>199</v>
      </c>
      <c r="G6" s="17" t="s">
        <v>200</v>
      </c>
      <c r="H6" s="13" t="s">
        <v>201</v>
      </c>
      <c r="I6" s="13" t="s">
        <v>202</v>
      </c>
    </row>
    <row r="7" customFormat="false" ht="15" hidden="false" customHeight="false" outlineLevel="0" collapsed="false">
      <c r="A7" s="17" t="s">
        <v>203</v>
      </c>
      <c r="B7" s="17" t="s">
        <v>204</v>
      </c>
      <c r="C7" s="17" t="s">
        <v>205</v>
      </c>
      <c r="D7" s="17" t="s">
        <v>206</v>
      </c>
      <c r="E7" s="17" t="s">
        <v>207</v>
      </c>
      <c r="F7" s="17" t="s">
        <v>208</v>
      </c>
      <c r="G7" s="17" t="s">
        <v>209</v>
      </c>
      <c r="H7" s="13" t="s">
        <v>210</v>
      </c>
      <c r="I7" s="13" t="s">
        <v>211</v>
      </c>
    </row>
    <row r="8" customFormat="false" ht="23.85" hidden="false" customHeight="false" outlineLevel="0" collapsed="false">
      <c r="A8" s="17" t="s">
        <v>212</v>
      </c>
      <c r="B8" s="17" t="s">
        <v>213</v>
      </c>
      <c r="C8" s="17" t="s">
        <v>214</v>
      </c>
      <c r="D8" s="17"/>
      <c r="E8" s="17"/>
      <c r="F8" s="17" t="s">
        <v>215</v>
      </c>
      <c r="G8" s="17" t="s">
        <v>216</v>
      </c>
      <c r="H8" s="13" t="s">
        <v>217</v>
      </c>
      <c r="I8" s="13" t="s">
        <v>218</v>
      </c>
    </row>
    <row r="9" customFormat="false" ht="15" hidden="false" customHeight="false" outlineLevel="0" collapsed="false">
      <c r="A9" s="17" t="s">
        <v>219</v>
      </c>
      <c r="B9" s="17" t="s">
        <v>220</v>
      </c>
      <c r="C9" s="17"/>
      <c r="D9" s="17"/>
      <c r="E9" s="17"/>
      <c r="F9" s="17" t="s">
        <v>221</v>
      </c>
      <c r="G9" s="17" t="s">
        <v>222</v>
      </c>
      <c r="H9" s="13" t="s">
        <v>223</v>
      </c>
      <c r="I9" s="13" t="s">
        <v>224</v>
      </c>
    </row>
    <row r="10" customFormat="false" ht="15" hidden="false" customHeight="false" outlineLevel="0" collapsed="false">
      <c r="A10" s="17" t="s">
        <v>225</v>
      </c>
      <c r="B10" s="17" t="s">
        <v>226</v>
      </c>
      <c r="C10" s="17"/>
      <c r="D10" s="17"/>
      <c r="E10" s="17"/>
      <c r="F10" s="17" t="s">
        <v>227</v>
      </c>
      <c r="G10" s="17" t="s">
        <v>228</v>
      </c>
      <c r="H10" s="13" t="s">
        <v>229</v>
      </c>
      <c r="I10" s="13" t="s">
        <v>230</v>
      </c>
    </row>
    <row r="11" customFormat="false" ht="15" hidden="false" customHeight="false" outlineLevel="0" collapsed="false">
      <c r="A11" s="17" t="s">
        <v>231</v>
      </c>
      <c r="B11" s="17" t="s">
        <v>232</v>
      </c>
      <c r="C11" s="17"/>
      <c r="D11" s="17"/>
      <c r="E11" s="17"/>
      <c r="F11" s="17" t="s">
        <v>233</v>
      </c>
      <c r="G11" s="17"/>
      <c r="H11" s="13"/>
      <c r="I11" s="13"/>
    </row>
    <row r="12" customFormat="false" ht="15" hidden="false" customHeight="false" outlineLevel="0" collapsed="false">
      <c r="A12" s="17" t="s">
        <v>234</v>
      </c>
      <c r="B12" s="17" t="s">
        <v>234</v>
      </c>
      <c r="C12" s="17"/>
      <c r="D12" s="17"/>
      <c r="E12" s="17"/>
      <c r="F12" s="17" t="s">
        <v>235</v>
      </c>
      <c r="G12" s="17"/>
      <c r="H12" s="13"/>
      <c r="I12" s="13"/>
    </row>
    <row r="13" customFormat="false" ht="15" hidden="false" customHeight="false" outlineLevel="0" collapsed="false">
      <c r="A13" s="17"/>
      <c r="B13" s="17" t="s">
        <v>236</v>
      </c>
      <c r="C13" s="17"/>
      <c r="D13" s="17"/>
      <c r="E13" s="17"/>
      <c r="F13" s="17" t="s">
        <v>237</v>
      </c>
    </row>
    <row r="14" customFormat="false" ht="15" hidden="false" customHeight="false" outlineLevel="0" collapsed="false">
      <c r="A14" s="17"/>
      <c r="B14" s="17" t="s">
        <v>238</v>
      </c>
      <c r="C14" s="17"/>
      <c r="D14" s="17"/>
      <c r="E14" s="17"/>
      <c r="F14" s="17"/>
    </row>
    <row r="15" customFormat="false" ht="15" hidden="false" customHeight="false" outlineLevel="0" collapsed="false">
      <c r="A15" s="17"/>
      <c r="B15" s="17"/>
      <c r="C15" s="17"/>
      <c r="D15" s="17"/>
      <c r="E15" s="17"/>
      <c r="F15" s="17"/>
    </row>
    <row r="16" customFormat="false" ht="15" hidden="false" customHeight="false" outlineLevel="0" collapsed="false">
      <c r="A16" s="17"/>
      <c r="B16" s="17"/>
      <c r="C16" s="17"/>
      <c r="D16" s="17"/>
      <c r="E16" s="17"/>
      <c r="F16" s="17"/>
    </row>
    <row r="19" customFormat="false" ht="15" hidden="false" customHeight="false" outlineLevel="0" collapsed="false">
      <c r="A19" s="24" t="s">
        <v>239</v>
      </c>
    </row>
    <row r="20" customFormat="false" ht="15" hidden="false" customHeight="false" outlineLevel="0" collapsed="false">
      <c r="A20" s="24" t="s">
        <v>240</v>
      </c>
    </row>
  </sheetData>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99999"/>
    <pageSetUpPr fitToPage="true"/>
  </sheetPr>
  <dimension ref="A1:Z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3"/>
    <col collapsed="false" customWidth="true" hidden="false" outlineLevel="0" max="4" min="3" style="0" width="6"/>
    <col collapsed="false" customWidth="true" hidden="false" outlineLevel="0" max="5" min="5" style="0" width="8"/>
    <col collapsed="false" customWidth="true" hidden="false" outlineLevel="0" max="6" min="6" style="0" width="16"/>
    <col collapsed="false" customWidth="true" hidden="false" outlineLevel="0" max="7" min="7" style="0" width="34"/>
    <col collapsed="false" customWidth="true" hidden="false" outlineLevel="0" max="9" min="8" style="0" width="16"/>
    <col collapsed="false" customWidth="true" hidden="false" outlineLevel="0" max="11" min="10" style="0" width="20"/>
    <col collapsed="false" customWidth="true" hidden="false" outlineLevel="0" max="13" min="12" style="0" width="30"/>
    <col collapsed="false" customWidth="true" hidden="false" outlineLevel="0" max="14" min="14" style="0" width="28"/>
    <col collapsed="false" customWidth="true" hidden="false" outlineLevel="0" max="17" min="15" style="0" width="13"/>
    <col collapsed="false" customWidth="true" hidden="false" outlineLevel="0" max="19" min="18" style="0" width="24"/>
    <col collapsed="false" customWidth="true" hidden="false" outlineLevel="0" max="20" min="20" style="0" width="15"/>
    <col collapsed="false" customWidth="true" hidden="false" outlineLevel="0" max="22" min="21" style="0" width="12"/>
    <col collapsed="false" customWidth="true" hidden="false" outlineLevel="0" max="23" min="23" style="0" width="11"/>
    <col collapsed="false" customWidth="true" hidden="false" outlineLevel="0" max="24" min="24" style="0" width="12"/>
    <col collapsed="false" customWidth="true" hidden="false" outlineLevel="0" max="25" min="25" style="0" width="11"/>
    <col collapsed="false" customWidth="true" hidden="false" outlineLevel="0" max="26" min="26" style="0" width="36"/>
  </cols>
  <sheetData>
    <row r="1" customFormat="false" ht="25.5" hidden="false" customHeight="true" outlineLevel="0" collapsed="false">
      <c r="A1" s="9" t="s">
        <v>241</v>
      </c>
    </row>
    <row r="2" customFormat="false" ht="15" hidden="false" customHeight="false" outlineLevel="0" collapsed="false">
      <c r="A2" s="10" t="s">
        <v>242</v>
      </c>
    </row>
    <row r="4" customFormat="false" ht="15" hidden="false" customHeight="true" outlineLevel="0" collapsed="false">
      <c r="A4" s="12" t="s">
        <v>243</v>
      </c>
      <c r="B4" s="67" t="s">
        <v>244</v>
      </c>
      <c r="C4" s="67"/>
      <c r="D4" s="67"/>
      <c r="E4" s="67"/>
      <c r="F4" s="67"/>
      <c r="G4" s="67"/>
    </row>
    <row r="5" customFormat="false" ht="23.85" hidden="false" customHeight="true" outlineLevel="0" collapsed="false">
      <c r="A5" s="12" t="s">
        <v>245</v>
      </c>
      <c r="B5" s="67" t="s">
        <v>246</v>
      </c>
      <c r="C5" s="67"/>
      <c r="D5" s="67"/>
      <c r="E5" s="67"/>
      <c r="F5" s="67"/>
      <c r="G5" s="67"/>
    </row>
    <row r="6" customFormat="false" ht="15" hidden="false" customHeight="true" outlineLevel="0" collapsed="false">
      <c r="A6" s="12" t="s">
        <v>44</v>
      </c>
      <c r="B6" s="67" t="s">
        <v>247</v>
      </c>
      <c r="C6" s="67"/>
      <c r="D6" s="67"/>
      <c r="E6" s="67"/>
      <c r="F6" s="67"/>
      <c r="G6" s="67"/>
    </row>
    <row r="7" customFormat="false" ht="15" hidden="false" customHeight="true" outlineLevel="0" collapsed="false">
      <c r="A7" s="12" t="s">
        <v>248</v>
      </c>
      <c r="B7" s="67" t="s">
        <v>249</v>
      </c>
      <c r="C7" s="67"/>
      <c r="D7" s="67"/>
      <c r="E7" s="67"/>
      <c r="F7" s="67"/>
      <c r="G7" s="67"/>
    </row>
    <row r="9" customFormat="false" ht="15" hidden="false" customHeight="false" outlineLevel="0" collapsed="false">
      <c r="A9" s="25" t="s">
        <v>77</v>
      </c>
      <c r="B9" s="25"/>
      <c r="C9" s="25"/>
      <c r="D9" s="25"/>
      <c r="E9" s="25"/>
      <c r="F9" s="26" t="s">
        <v>78</v>
      </c>
      <c r="G9" s="26"/>
      <c r="H9" s="26"/>
      <c r="I9" s="26"/>
      <c r="J9" s="26"/>
      <c r="K9" s="26"/>
      <c r="L9" s="27" t="s">
        <v>79</v>
      </c>
      <c r="M9" s="27"/>
      <c r="N9" s="27"/>
      <c r="O9" s="28" t="s">
        <v>80</v>
      </c>
      <c r="P9" s="28"/>
      <c r="Q9" s="28"/>
      <c r="R9" s="28"/>
      <c r="S9" s="28"/>
      <c r="T9" s="28"/>
      <c r="U9" s="29" t="s">
        <v>81</v>
      </c>
      <c r="V9" s="29"/>
      <c r="W9" s="29"/>
      <c r="X9" s="29"/>
      <c r="Y9" s="29"/>
      <c r="Z9" s="29"/>
    </row>
    <row r="10" customFormat="false" ht="43.5" hidden="false" customHeight="true" outlineLevel="0" collapsed="false">
      <c r="A10" s="15" t="s">
        <v>82</v>
      </c>
      <c r="B10" s="15" t="s">
        <v>83</v>
      </c>
      <c r="C10" s="15" t="s">
        <v>84</v>
      </c>
      <c r="D10" s="15" t="s">
        <v>85</v>
      </c>
      <c r="E10" s="15" t="s">
        <v>86</v>
      </c>
      <c r="F10" s="30" t="s">
        <v>55</v>
      </c>
      <c r="G10" s="30" t="s">
        <v>87</v>
      </c>
      <c r="H10" s="30" t="s">
        <v>88</v>
      </c>
      <c r="I10" s="30" t="s">
        <v>89</v>
      </c>
      <c r="J10" s="30" t="s">
        <v>68</v>
      </c>
      <c r="K10" s="30" t="s">
        <v>90</v>
      </c>
      <c r="L10" s="31" t="s">
        <v>91</v>
      </c>
      <c r="M10" s="31" t="s">
        <v>92</v>
      </c>
      <c r="N10" s="31" t="s">
        <v>93</v>
      </c>
      <c r="O10" s="32" t="s">
        <v>94</v>
      </c>
      <c r="P10" s="32" t="s">
        <v>95</v>
      </c>
      <c r="Q10" s="32" t="s">
        <v>96</v>
      </c>
      <c r="R10" s="32" t="s">
        <v>97</v>
      </c>
      <c r="S10" s="32" t="s">
        <v>98</v>
      </c>
      <c r="T10" s="32" t="s">
        <v>99</v>
      </c>
      <c r="U10" s="33" t="s">
        <v>100</v>
      </c>
      <c r="V10" s="33" t="s">
        <v>101</v>
      </c>
      <c r="W10" s="33" t="s">
        <v>102</v>
      </c>
      <c r="X10" s="33" t="s">
        <v>103</v>
      </c>
      <c r="Y10" s="33" t="s">
        <v>104</v>
      </c>
      <c r="Z10" s="33" t="s">
        <v>105</v>
      </c>
    </row>
    <row r="11" customFormat="false" ht="23.85" hidden="false" customHeight="false" outlineLevel="0" collapsed="false">
      <c r="A11" s="34" t="n">
        <v>1</v>
      </c>
      <c r="B11" s="35" t="n">
        <v>46237</v>
      </c>
      <c r="C11" s="34" t="str">
        <f aca="false">CHOOSE(WEEKDAY(B11,2),"Lun","Mar","Mer","Jeu","Ven","Sam","Dim")</f>
        <v>Lun</v>
      </c>
      <c r="D11" s="34" t="n">
        <f aca="false">WEEKNUM(B11,21)</f>
        <v>32</v>
      </c>
      <c r="E11" s="36" t="n">
        <v>0.770833333333333</v>
      </c>
      <c r="F11" s="37" t="s">
        <v>185</v>
      </c>
      <c r="G11" s="38" t="s">
        <v>250</v>
      </c>
      <c r="H11" s="37" t="s">
        <v>195</v>
      </c>
      <c r="I11" s="37" t="s">
        <v>196</v>
      </c>
      <c r="J11" s="37" t="s">
        <v>216</v>
      </c>
      <c r="K11" s="37" t="s">
        <v>251</v>
      </c>
      <c r="L11" s="38" t="s">
        <v>252</v>
      </c>
      <c r="M11" s="38" t="s">
        <v>253</v>
      </c>
      <c r="N11" s="38" t="s">
        <v>254</v>
      </c>
      <c r="O11" s="37" t="s">
        <v>189</v>
      </c>
      <c r="P11" s="35" t="n">
        <v>46234</v>
      </c>
      <c r="Q11" s="37" t="s">
        <v>233</v>
      </c>
      <c r="R11" s="37" t="s">
        <v>255</v>
      </c>
      <c r="S11" s="37" t="s">
        <v>256</v>
      </c>
      <c r="T11" s="34" t="s">
        <v>257</v>
      </c>
      <c r="U11" s="39" t="n">
        <v>1850</v>
      </c>
      <c r="V11" s="39" t="n">
        <v>96</v>
      </c>
      <c r="W11" s="40" t="n">
        <f aca="false">IF(ISNUMBER(U11),IF(U11&gt;0,V11/U11,""),"")</f>
        <v>0.0518918918918919</v>
      </c>
      <c r="X11" s="39" t="n">
        <v>7</v>
      </c>
      <c r="Y11" s="39" t="n">
        <v>3</v>
      </c>
      <c r="Z11" s="38" t="s">
        <v>258</v>
      </c>
    </row>
    <row r="12" customFormat="false" ht="23.85" hidden="false" customHeight="false" outlineLevel="0" collapsed="false">
      <c r="A12" s="34" t="n">
        <v>2</v>
      </c>
      <c r="B12" s="35" t="n">
        <v>46239</v>
      </c>
      <c r="C12" s="34" t="str">
        <f aca="false">CHOOSE(WEEKDAY(B12,2),"Lun","Mar","Mer","Jeu","Ven","Sam","Dim")</f>
        <v>Mer</v>
      </c>
      <c r="D12" s="34" t="n">
        <f aca="false">WEEKNUM(B12,21)</f>
        <v>32</v>
      </c>
      <c r="E12" s="36" t="n">
        <v>0.5</v>
      </c>
      <c r="F12" s="37" t="s">
        <v>194</v>
      </c>
      <c r="G12" s="38" t="s">
        <v>259</v>
      </c>
      <c r="H12" s="37" t="s">
        <v>195</v>
      </c>
      <c r="I12" s="37" t="s">
        <v>187</v>
      </c>
      <c r="J12" s="37" t="s">
        <v>200</v>
      </c>
      <c r="K12" s="37" t="s">
        <v>251</v>
      </c>
      <c r="L12" s="38" t="s">
        <v>260</v>
      </c>
      <c r="M12" s="38" t="s">
        <v>261</v>
      </c>
      <c r="N12" s="38" t="s">
        <v>262</v>
      </c>
      <c r="O12" s="37" t="s">
        <v>189</v>
      </c>
      <c r="P12" s="35" t="n">
        <v>46237</v>
      </c>
      <c r="Q12" s="37" t="s">
        <v>233</v>
      </c>
      <c r="R12" s="37" t="s">
        <v>263</v>
      </c>
      <c r="S12" s="37" t="s">
        <v>256</v>
      </c>
      <c r="T12" s="34" t="s">
        <v>257</v>
      </c>
      <c r="U12" s="39" t="n">
        <v>2400</v>
      </c>
      <c r="V12" s="39" t="n">
        <v>142</v>
      </c>
      <c r="W12" s="40" t="n">
        <f aca="false">IF(ISNUMBER(U12),IF(U12&gt;0,V12/U12,""),"")</f>
        <v>0.0591666666666667</v>
      </c>
      <c r="X12" s="39" t="n">
        <v>2</v>
      </c>
      <c r="Y12" s="39" t="n">
        <v>0</v>
      </c>
      <c r="Z12" s="38" t="s">
        <v>264</v>
      </c>
    </row>
    <row r="13" customFormat="false" ht="23.85" hidden="false" customHeight="false" outlineLevel="0" collapsed="false">
      <c r="A13" s="34" t="n">
        <v>3</v>
      </c>
      <c r="B13" s="35" t="n">
        <v>46241</v>
      </c>
      <c r="C13" s="34" t="str">
        <f aca="false">CHOOSE(WEEKDAY(B13,2),"Lun","Mar","Mer","Jeu","Ven","Sam","Dim")</f>
        <v>Ven</v>
      </c>
      <c r="D13" s="34" t="n">
        <f aca="false">WEEKNUM(B13,21)</f>
        <v>32</v>
      </c>
      <c r="E13" s="36" t="n">
        <v>0.791666666666667</v>
      </c>
      <c r="F13" s="37" t="s">
        <v>185</v>
      </c>
      <c r="G13" s="38" t="s">
        <v>265</v>
      </c>
      <c r="H13" s="37" t="s">
        <v>226</v>
      </c>
      <c r="I13" s="37" t="s">
        <v>187</v>
      </c>
      <c r="J13" s="37" t="s">
        <v>216</v>
      </c>
      <c r="K13" s="37" t="s">
        <v>251</v>
      </c>
      <c r="L13" s="38" t="s">
        <v>266</v>
      </c>
      <c r="M13" s="38" t="s">
        <v>267</v>
      </c>
      <c r="N13" s="38" t="s">
        <v>268</v>
      </c>
      <c r="O13" s="37" t="s">
        <v>189</v>
      </c>
      <c r="P13" s="35" t="n">
        <v>46239</v>
      </c>
      <c r="Q13" s="37" t="s">
        <v>233</v>
      </c>
      <c r="R13" s="37"/>
      <c r="S13" s="37" t="s">
        <v>256</v>
      </c>
      <c r="T13" s="34" t="s">
        <v>257</v>
      </c>
      <c r="U13" s="39" t="n">
        <v>1420</v>
      </c>
      <c r="V13" s="39" t="n">
        <v>38</v>
      </c>
      <c r="W13" s="40" t="n">
        <f aca="false">IF(ISNUMBER(U13),IF(U13&gt;0,V13/U13,""),"")</f>
        <v>0.0267605633802817</v>
      </c>
      <c r="X13" s="39" t="n">
        <v>5</v>
      </c>
      <c r="Y13" s="39" t="n">
        <v>2</v>
      </c>
      <c r="Z13" s="38" t="s">
        <v>269</v>
      </c>
    </row>
    <row r="14" customFormat="false" ht="22.35" hidden="false" customHeight="false" outlineLevel="0" collapsed="false">
      <c r="A14" s="34" t="n">
        <v>4</v>
      </c>
      <c r="B14" s="35" t="n">
        <v>46244</v>
      </c>
      <c r="C14" s="34" t="str">
        <f aca="false">CHOOSE(WEEKDAY(B14,2),"Lun","Mar","Mer","Jeu","Ven","Sam","Dim")</f>
        <v>Lun</v>
      </c>
      <c r="D14" s="34" t="n">
        <f aca="false">WEEKNUM(B14,21)</f>
        <v>33</v>
      </c>
      <c r="E14" s="36" t="n">
        <v>0.75</v>
      </c>
      <c r="F14" s="37" t="s">
        <v>194</v>
      </c>
      <c r="G14" s="38" t="s">
        <v>270</v>
      </c>
      <c r="H14" s="37" t="s">
        <v>204</v>
      </c>
      <c r="I14" s="37" t="s">
        <v>214</v>
      </c>
      <c r="J14" s="37" t="s">
        <v>191</v>
      </c>
      <c r="K14" s="37" t="s">
        <v>188</v>
      </c>
      <c r="L14" s="38" t="s">
        <v>271</v>
      </c>
      <c r="M14" s="38" t="s">
        <v>272</v>
      </c>
      <c r="N14" s="38" t="s">
        <v>273</v>
      </c>
      <c r="O14" s="37" t="s">
        <v>189</v>
      </c>
      <c r="P14" s="35" t="n">
        <v>46241</v>
      </c>
      <c r="Q14" s="37" t="s">
        <v>233</v>
      </c>
      <c r="R14" s="37" t="s">
        <v>274</v>
      </c>
      <c r="S14" s="37" t="s">
        <v>256</v>
      </c>
      <c r="T14" s="34" t="s">
        <v>257</v>
      </c>
      <c r="U14" s="39" t="n">
        <v>4100</v>
      </c>
      <c r="V14" s="39" t="n">
        <v>118</v>
      </c>
      <c r="W14" s="40" t="n">
        <f aca="false">IF(ISNUMBER(U14),IF(U14&gt;0,V14/U14,""),"")</f>
        <v>0.0287804878048781</v>
      </c>
      <c r="X14" s="39" t="n">
        <v>1</v>
      </c>
      <c r="Y14" s="39" t="n">
        <v>0</v>
      </c>
      <c r="Z14" s="38" t="s">
        <v>275</v>
      </c>
    </row>
    <row r="15" customFormat="false" ht="23.85" hidden="false" customHeight="false" outlineLevel="0" collapsed="false">
      <c r="A15" s="34" t="n">
        <v>5</v>
      </c>
      <c r="B15" s="35" t="n">
        <v>46246</v>
      </c>
      <c r="C15" s="34" t="str">
        <f aca="false">CHOOSE(WEEKDAY(B15,2),"Lun","Mar","Mer","Jeu","Ven","Sam","Dim")</f>
        <v>Mer</v>
      </c>
      <c r="D15" s="34" t="n">
        <f aca="false">WEEKNUM(B15,21)</f>
        <v>33</v>
      </c>
      <c r="E15" s="36" t="n">
        <v>0.520833333333333</v>
      </c>
      <c r="F15" s="37" t="s">
        <v>185</v>
      </c>
      <c r="G15" s="38" t="s">
        <v>276</v>
      </c>
      <c r="H15" s="37" t="s">
        <v>186</v>
      </c>
      <c r="I15" s="37" t="s">
        <v>196</v>
      </c>
      <c r="J15" s="37" t="s">
        <v>222</v>
      </c>
      <c r="K15" s="37" t="s">
        <v>251</v>
      </c>
      <c r="L15" s="38" t="s">
        <v>277</v>
      </c>
      <c r="M15" s="38" t="s">
        <v>278</v>
      </c>
      <c r="N15" s="38" t="s">
        <v>279</v>
      </c>
      <c r="O15" s="37" t="s">
        <v>189</v>
      </c>
      <c r="P15" s="35" t="n">
        <v>46244</v>
      </c>
      <c r="Q15" s="37" t="s">
        <v>233</v>
      </c>
      <c r="R15" s="37" t="s">
        <v>280</v>
      </c>
      <c r="S15" s="37" t="s">
        <v>256</v>
      </c>
      <c r="T15" s="34" t="s">
        <v>257</v>
      </c>
      <c r="U15" s="39" t="n">
        <v>980</v>
      </c>
      <c r="V15" s="39" t="n">
        <v>41</v>
      </c>
      <c r="W15" s="40" t="n">
        <f aca="false">IF(ISNUMBER(U15),IF(U15&gt;0,V15/U15,""),"")</f>
        <v>0.0418367346938776</v>
      </c>
      <c r="X15" s="39" t="n">
        <v>4</v>
      </c>
      <c r="Y15" s="39" t="n">
        <v>2</v>
      </c>
      <c r="Z15" s="38" t="s">
        <v>281</v>
      </c>
    </row>
    <row r="16" customFormat="false" ht="22.35" hidden="false" customHeight="false" outlineLevel="0" collapsed="false">
      <c r="A16" s="34" t="n">
        <v>6</v>
      </c>
      <c r="B16" s="35" t="n">
        <v>46248</v>
      </c>
      <c r="C16" s="34" t="str">
        <f aca="false">CHOOSE(WEEKDAY(B16,2),"Lun","Mar","Mer","Jeu","Ven","Sam","Dim")</f>
        <v>Ven</v>
      </c>
      <c r="D16" s="34" t="n">
        <f aca="false">WEEKNUM(B16,21)</f>
        <v>33</v>
      </c>
      <c r="E16" s="36" t="n">
        <v>0.333333333333333</v>
      </c>
      <c r="F16" s="37" t="s">
        <v>234</v>
      </c>
      <c r="G16" s="38" t="s">
        <v>282</v>
      </c>
      <c r="H16" s="37" t="s">
        <v>234</v>
      </c>
      <c r="I16" s="37" t="s">
        <v>205</v>
      </c>
      <c r="J16" s="37" t="s">
        <v>222</v>
      </c>
      <c r="K16" s="37" t="s">
        <v>197</v>
      </c>
      <c r="L16" s="38" t="s">
        <v>283</v>
      </c>
      <c r="M16" s="38" t="s">
        <v>284</v>
      </c>
      <c r="N16" s="38" t="s">
        <v>285</v>
      </c>
      <c r="O16" s="37" t="s">
        <v>189</v>
      </c>
      <c r="P16" s="35" t="n">
        <v>46246</v>
      </c>
      <c r="Q16" s="37" t="s">
        <v>233</v>
      </c>
      <c r="R16" s="37" t="s">
        <v>286</v>
      </c>
      <c r="S16" s="37" t="s">
        <v>256</v>
      </c>
      <c r="T16" s="34" t="s">
        <v>257</v>
      </c>
      <c r="U16" s="39" t="n">
        <v>240</v>
      </c>
      <c r="V16" s="39" t="n">
        <v>12</v>
      </c>
      <c r="W16" s="40" t="n">
        <f aca="false">IF(ISNUMBER(U16),IF(U16&gt;0,V16/U16,""),"")</f>
        <v>0.05</v>
      </c>
      <c r="X16" s="39" t="n">
        <v>6</v>
      </c>
      <c r="Y16" s="39" t="n">
        <v>2</v>
      </c>
      <c r="Z16" s="38" t="s">
        <v>287</v>
      </c>
    </row>
    <row r="17" customFormat="false" ht="23.85" hidden="false" customHeight="false" outlineLevel="0" collapsed="false">
      <c r="A17" s="34" t="n">
        <v>7</v>
      </c>
      <c r="B17" s="35" t="n">
        <v>46251</v>
      </c>
      <c r="C17" s="34" t="str">
        <f aca="false">CHOOSE(WEEKDAY(B17,2),"Lun","Mar","Mer","Jeu","Ven","Sam","Dim")</f>
        <v>Lun</v>
      </c>
      <c r="D17" s="34" t="n">
        <f aca="false">WEEKNUM(B17,21)</f>
        <v>34</v>
      </c>
      <c r="E17" s="36" t="n">
        <v>0.770833333333333</v>
      </c>
      <c r="F17" s="37" t="s">
        <v>194</v>
      </c>
      <c r="G17" s="38" t="s">
        <v>288</v>
      </c>
      <c r="H17" s="37" t="s">
        <v>195</v>
      </c>
      <c r="I17" s="37" t="s">
        <v>187</v>
      </c>
      <c r="J17" s="37" t="s">
        <v>216</v>
      </c>
      <c r="K17" s="37" t="s">
        <v>251</v>
      </c>
      <c r="L17" s="38" t="s">
        <v>289</v>
      </c>
      <c r="M17" s="38" t="s">
        <v>290</v>
      </c>
      <c r="N17" s="38" t="s">
        <v>291</v>
      </c>
      <c r="O17" s="37" t="s">
        <v>189</v>
      </c>
      <c r="P17" s="35" t="n">
        <v>46248</v>
      </c>
      <c r="Q17" s="37" t="s">
        <v>221</v>
      </c>
      <c r="R17" s="37" t="s">
        <v>292</v>
      </c>
      <c r="S17" s="37"/>
      <c r="T17" s="34" t="s">
        <v>257</v>
      </c>
      <c r="U17" s="39"/>
      <c r="V17" s="39"/>
      <c r="W17" s="40" t="str">
        <f aca="false">IF(ISNUMBER(U17),IF(U17&gt;0,V17/U17,""),"")</f>
        <v/>
      </c>
      <c r="X17" s="39"/>
      <c r="Y17" s="39"/>
      <c r="Z17" s="38"/>
    </row>
    <row r="18" customFormat="false" ht="23.85" hidden="false" customHeight="false" outlineLevel="0" collapsed="false">
      <c r="A18" s="34" t="n">
        <v>8</v>
      </c>
      <c r="B18" s="35" t="n">
        <v>46253</v>
      </c>
      <c r="C18" s="34" t="str">
        <f aca="false">CHOOSE(WEEKDAY(B18,2),"Lun","Mar","Mer","Jeu","Ven","Sam","Dim")</f>
        <v>Mer</v>
      </c>
      <c r="D18" s="34" t="n">
        <f aca="false">WEEKNUM(B18,21)</f>
        <v>34</v>
      </c>
      <c r="E18" s="36" t="n">
        <v>0.5</v>
      </c>
      <c r="F18" s="37" t="s">
        <v>185</v>
      </c>
      <c r="G18" s="38" t="s">
        <v>293</v>
      </c>
      <c r="H18" s="37" t="s">
        <v>204</v>
      </c>
      <c r="I18" s="37" t="s">
        <v>196</v>
      </c>
      <c r="J18" s="37" t="s">
        <v>216</v>
      </c>
      <c r="K18" s="37" t="s">
        <v>251</v>
      </c>
      <c r="L18" s="38" t="s">
        <v>294</v>
      </c>
      <c r="M18" s="38" t="s">
        <v>295</v>
      </c>
      <c r="N18" s="38" t="s">
        <v>296</v>
      </c>
      <c r="O18" s="37" t="s">
        <v>189</v>
      </c>
      <c r="P18" s="35" t="n">
        <v>46251</v>
      </c>
      <c r="Q18" s="37" t="s">
        <v>208</v>
      </c>
      <c r="R18" s="37"/>
      <c r="S18" s="37"/>
      <c r="T18" s="34" t="s">
        <v>257</v>
      </c>
      <c r="U18" s="39"/>
      <c r="V18" s="39"/>
      <c r="W18" s="40" t="str">
        <f aca="false">IF(ISNUMBER(U18),IF(U18&gt;0,V18/U18,""),"")</f>
        <v/>
      </c>
      <c r="X18" s="39"/>
      <c r="Y18" s="39"/>
      <c r="Z18" s="38"/>
    </row>
    <row r="19" customFormat="false" ht="22.35" hidden="false" customHeight="false" outlineLevel="0" collapsed="false">
      <c r="A19" s="34" t="n">
        <v>9</v>
      </c>
      <c r="B19" s="35" t="n">
        <v>46255</v>
      </c>
      <c r="C19" s="34" t="str">
        <f aca="false">CHOOSE(WEEKDAY(B19,2),"Lun","Mar","Mer","Jeu","Ven","Sam","Dim")</f>
        <v>Ven</v>
      </c>
      <c r="D19" s="34" t="n">
        <f aca="false">WEEKNUM(B19,21)</f>
        <v>34</v>
      </c>
      <c r="E19" s="36" t="n">
        <v>0.791666666666667</v>
      </c>
      <c r="F19" s="37" t="s">
        <v>194</v>
      </c>
      <c r="G19" s="38" t="s">
        <v>297</v>
      </c>
      <c r="H19" s="37" t="s">
        <v>186</v>
      </c>
      <c r="I19" s="37" t="s">
        <v>205</v>
      </c>
      <c r="J19" s="37" t="s">
        <v>222</v>
      </c>
      <c r="K19" s="37" t="s">
        <v>188</v>
      </c>
      <c r="L19" s="38" t="s">
        <v>298</v>
      </c>
      <c r="M19" s="38" t="s">
        <v>299</v>
      </c>
      <c r="N19" s="38" t="s">
        <v>300</v>
      </c>
      <c r="O19" s="37" t="s">
        <v>189</v>
      </c>
      <c r="P19" s="35" t="n">
        <v>46253</v>
      </c>
      <c r="Q19" s="37" t="s">
        <v>199</v>
      </c>
      <c r="R19" s="37"/>
      <c r="S19" s="37"/>
      <c r="T19" s="34" t="s">
        <v>257</v>
      </c>
      <c r="U19" s="39"/>
      <c r="V19" s="39"/>
      <c r="W19" s="40" t="str">
        <f aca="false">IF(ISNUMBER(U19),IF(U19&gt;0,V19/U19,""),"")</f>
        <v/>
      </c>
      <c r="X19" s="39"/>
      <c r="Y19" s="39"/>
      <c r="Z19" s="38"/>
    </row>
    <row r="20" customFormat="false" ht="23.85" hidden="false" customHeight="false" outlineLevel="0" collapsed="false">
      <c r="A20" s="34" t="n">
        <v>10</v>
      </c>
      <c r="B20" s="35" t="n">
        <v>46258</v>
      </c>
      <c r="C20" s="34" t="str">
        <f aca="false">CHOOSE(WEEKDAY(B20,2),"Lun","Mar","Mer","Jeu","Ven","Sam","Dim")</f>
        <v>Lun</v>
      </c>
      <c r="D20" s="34" t="n">
        <f aca="false">WEEKNUM(B20,21)</f>
        <v>35</v>
      </c>
      <c r="E20" s="36" t="n">
        <v>0.770833333333333</v>
      </c>
      <c r="F20" s="37" t="s">
        <v>185</v>
      </c>
      <c r="G20" s="38" t="s">
        <v>301</v>
      </c>
      <c r="H20" s="37" t="s">
        <v>226</v>
      </c>
      <c r="I20" s="37" t="s">
        <v>187</v>
      </c>
      <c r="J20" s="37" t="s">
        <v>200</v>
      </c>
      <c r="K20" s="37" t="s">
        <v>251</v>
      </c>
      <c r="L20" s="38" t="s">
        <v>302</v>
      </c>
      <c r="M20" s="38" t="s">
        <v>303</v>
      </c>
      <c r="N20" s="38" t="s">
        <v>304</v>
      </c>
      <c r="O20" s="37" t="s">
        <v>189</v>
      </c>
      <c r="P20" s="35" t="n">
        <v>46255</v>
      </c>
      <c r="Q20" s="37" t="s">
        <v>190</v>
      </c>
      <c r="R20" s="37"/>
      <c r="S20" s="37"/>
      <c r="T20" s="34" t="s">
        <v>257</v>
      </c>
      <c r="U20" s="39"/>
      <c r="V20" s="39"/>
      <c r="W20" s="40" t="str">
        <f aca="false">IF(ISNUMBER(U20),IF(U20&gt;0,V20/U20,""),"")</f>
        <v/>
      </c>
      <c r="X20" s="39"/>
      <c r="Y20" s="39"/>
      <c r="Z20" s="38"/>
    </row>
    <row r="22" customFormat="false" ht="15" hidden="false" customHeight="false" outlineLevel="0" collapsed="false">
      <c r="A22" s="68" t="s">
        <v>305</v>
      </c>
    </row>
    <row r="23" customFormat="false" ht="15" hidden="false" customHeight="false" outlineLevel="0" collapsed="false">
      <c r="A23" s="69" t="s">
        <v>306</v>
      </c>
    </row>
    <row r="24" customFormat="false" ht="15" hidden="false" customHeight="false" outlineLevel="0" collapsed="false">
      <c r="A24" s="69" t="s">
        <v>307</v>
      </c>
    </row>
    <row r="25" customFormat="false" ht="15" hidden="false" customHeight="false" outlineLevel="0" collapsed="false">
      <c r="A25" s="69" t="s">
        <v>308</v>
      </c>
    </row>
    <row r="26" customFormat="false" ht="15" hidden="false" customHeight="false" outlineLevel="0" collapsed="false">
      <c r="A26" s="69" t="s">
        <v>309</v>
      </c>
    </row>
    <row r="27" customFormat="false" ht="15" hidden="false" customHeight="false" outlineLevel="0" collapsed="false">
      <c r="A27" s="69" t="s">
        <v>310</v>
      </c>
    </row>
    <row r="28" customFormat="false" ht="15" hidden="false" customHeight="false" outlineLevel="0" collapsed="false">
      <c r="A28" s="69" t="s">
        <v>311</v>
      </c>
    </row>
  </sheetData>
  <mergeCells count="9">
    <mergeCell ref="B4:G4"/>
    <mergeCell ref="B5:G5"/>
    <mergeCell ref="B6:G6"/>
    <mergeCell ref="B7:G7"/>
    <mergeCell ref="A9:E9"/>
    <mergeCell ref="F9:K9"/>
    <mergeCell ref="L9:N9"/>
    <mergeCell ref="O9:T9"/>
    <mergeCell ref="U9:Z9"/>
  </mergeCells>
  <conditionalFormatting sqref="Q11:Q20">
    <cfRule type="expression" priority="2" aboveAverage="0" equalAverage="0" bottom="0" percent="0" rank="0" text="" dxfId="9">
      <formula>Q11="Publié"</formula>
    </cfRule>
    <cfRule type="expression" priority="3" aboveAverage="0" equalAverage="0" bottom="0" percent="0" rank="0" text="" dxfId="10">
      <formula>Q11="Prêt"</formula>
    </cfRule>
  </conditionalFormatting>
  <conditionalFormatting sqref="T11:T20">
    <cfRule type="expression" priority="4" aboveAverage="0" equalAverage="0" bottom="0" percent="0" rank="0" text="" dxfId="13">
      <formula>T11="OK"</formula>
    </cfRule>
  </conditionalFormatting>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2026-09-21T11:45:15Z</dcterms:created>
  <dc:creator>RM Conseils</dc:creator>
  <dc:description/>
  <dc:language>en-US</dc:language>
  <cp:lastModifiedBy/>
  <dcterms:modified xsi:type="dcterms:W3CDTF">2026-09-21T11:45:15Z</dcterms:modified>
  <cp:revision>0</cp:revision>
  <dc:subject/>
  <dc:title>Modèle : Calendrier éditorial</dc:title>
</cp:coreProperties>
</file>

<file path=docProps/custom.xml><?xml version="1.0" encoding="utf-8"?>
<Properties xmlns="http://schemas.openxmlformats.org/officeDocument/2006/custom-properties" xmlns:vt="http://schemas.openxmlformats.org/officeDocument/2006/docPropsVTypes"/>
</file>